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Shashank\FY 2025-26\168th\Annexures\"/>
    </mc:Choice>
  </mc:AlternateContent>
  <xr:revisionPtr revIDLastSave="0" documentId="13_ncr:1_{52B33408-679C-4A40-BA9C-E48554602A70}" xr6:coauthVersionLast="47" xr6:coauthVersionMax="47" xr10:uidLastSave="{00000000-0000-0000-0000-000000000000}"/>
  <bookViews>
    <workbookView xWindow="-120" yWindow="-120" windowWidth="29040" windowHeight="15720" tabRatio="846" firstSheet="4" activeTab="10" xr2:uid="{00000000-000D-0000-FFFF-FFFF00000000}"/>
  </bookViews>
  <sheets>
    <sheet name="Annex 21" sheetId="1" r:id="rId1"/>
    <sheet name="Annex 22" sheetId="2" r:id="rId2"/>
    <sheet name="Annex 22A" sheetId="3" r:id="rId3"/>
    <sheet name="Annex 23" sheetId="4" r:id="rId4"/>
    <sheet name="Annex 23A" sheetId="5" r:id="rId5"/>
    <sheet name="Annex 24" sheetId="6" r:id="rId6"/>
    <sheet name="Annex 25" sheetId="7" r:id="rId7"/>
    <sheet name="Annex 25A" sheetId="19" r:id="rId8"/>
    <sheet name="Annex 26A" sheetId="8" r:id="rId9"/>
    <sheet name="Annex 26B" sheetId="20" r:id="rId10"/>
    <sheet name="Annex 26C" sheetId="21" r:id="rId11"/>
    <sheet name="Annex 27" sheetId="10" r:id="rId12"/>
    <sheet name="Annex 28" sheetId="11" r:id="rId13"/>
    <sheet name="Annex 29" sheetId="12" r:id="rId14"/>
    <sheet name="Annex 29A" sheetId="13" r:id="rId15"/>
    <sheet name="Annex 30" sheetId="14" r:id="rId16"/>
    <sheet name="Annex 31" sheetId="15" r:id="rId17"/>
    <sheet name="Annex 32" sheetId="16" r:id="rId18"/>
    <sheet name="Annex 32A" sheetId="17" r:id="rId19"/>
    <sheet name="Annex 33" sheetId="18" r:id="rId20"/>
  </sheets>
  <externalReferences>
    <externalReference r:id="rId2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18" l="1"/>
  <c r="H66" i="18"/>
  <c r="G66" i="18"/>
  <c r="F66" i="18"/>
  <c r="E66" i="18"/>
  <c r="D66" i="18"/>
  <c r="C66" i="18"/>
  <c r="I55" i="18"/>
  <c r="H55" i="18"/>
  <c r="G55" i="18"/>
  <c r="F55" i="18"/>
  <c r="E55" i="18"/>
  <c r="D55" i="18"/>
  <c r="C55" i="18"/>
  <c r="I51" i="18"/>
  <c r="H51" i="18"/>
  <c r="G51" i="18"/>
  <c r="F51" i="18"/>
  <c r="E51" i="18"/>
  <c r="D51" i="18"/>
  <c r="C51" i="18"/>
  <c r="H48" i="18"/>
  <c r="H67" i="18" s="1"/>
  <c r="I47" i="18"/>
  <c r="H47" i="18"/>
  <c r="G47" i="18"/>
  <c r="F47" i="18"/>
  <c r="E47" i="18"/>
  <c r="D47" i="18"/>
  <c r="C47" i="18"/>
  <c r="I20" i="18"/>
  <c r="I48" i="18" s="1"/>
  <c r="I67" i="18" s="1"/>
  <c r="H20" i="18"/>
  <c r="G20" i="18"/>
  <c r="G48" i="18" s="1"/>
  <c r="G67" i="18" s="1"/>
  <c r="F20" i="18"/>
  <c r="F48" i="18" s="1"/>
  <c r="F67" i="18" s="1"/>
  <c r="E20" i="18"/>
  <c r="E48" i="18" s="1"/>
  <c r="E67" i="18" s="1"/>
  <c r="D20" i="18"/>
  <c r="D48" i="18" s="1"/>
  <c r="D67" i="18" s="1"/>
  <c r="C20" i="18"/>
  <c r="C48" i="18" s="1"/>
  <c r="C67" i="18" s="1"/>
  <c r="M65" i="17" l="1"/>
  <c r="J65" i="17"/>
  <c r="G65" i="17"/>
  <c r="D65" i="17"/>
  <c r="D66" i="17" s="1"/>
  <c r="S64" i="17"/>
  <c r="T64" i="17" s="1"/>
  <c r="R64" i="17"/>
  <c r="P64" i="17"/>
  <c r="L64" i="17"/>
  <c r="N64" i="17" s="1"/>
  <c r="I64" i="17"/>
  <c r="K64" i="17" s="1"/>
  <c r="F64" i="17"/>
  <c r="H64" i="17" s="1"/>
  <c r="C64" i="17"/>
  <c r="E64" i="17" s="1"/>
  <c r="S63" i="17"/>
  <c r="R63" i="17"/>
  <c r="P63" i="17"/>
  <c r="L63" i="17"/>
  <c r="N63" i="17" s="1"/>
  <c r="I63" i="17"/>
  <c r="K63" i="17" s="1"/>
  <c r="F63" i="17"/>
  <c r="H63" i="17" s="1"/>
  <c r="C63" i="17"/>
  <c r="E63" i="17" s="1"/>
  <c r="S62" i="17"/>
  <c r="R62" i="17"/>
  <c r="P62" i="17"/>
  <c r="L62" i="17"/>
  <c r="N62" i="17" s="1"/>
  <c r="I62" i="17"/>
  <c r="K62" i="17" s="1"/>
  <c r="F62" i="17"/>
  <c r="H62" i="17" s="1"/>
  <c r="C62" i="17"/>
  <c r="S61" i="17"/>
  <c r="R61" i="17"/>
  <c r="P61" i="17"/>
  <c r="L61" i="17"/>
  <c r="N61" i="17" s="1"/>
  <c r="I61" i="17"/>
  <c r="K61" i="17" s="1"/>
  <c r="F61" i="17"/>
  <c r="H61" i="17" s="1"/>
  <c r="C61" i="17"/>
  <c r="E61" i="17" s="1"/>
  <c r="S60" i="17"/>
  <c r="R60" i="17"/>
  <c r="P60" i="17"/>
  <c r="L60" i="17"/>
  <c r="N60" i="17" s="1"/>
  <c r="I60" i="17"/>
  <c r="K60" i="17" s="1"/>
  <c r="F60" i="17"/>
  <c r="H60" i="17" s="1"/>
  <c r="C60" i="17"/>
  <c r="E60" i="17" s="1"/>
  <c r="S59" i="17"/>
  <c r="T59" i="17" s="1"/>
  <c r="R59" i="17"/>
  <c r="P59" i="17"/>
  <c r="L59" i="17"/>
  <c r="N59" i="17" s="1"/>
  <c r="I59" i="17"/>
  <c r="K59" i="17" s="1"/>
  <c r="F59" i="17"/>
  <c r="H59" i="17" s="1"/>
  <c r="C59" i="17"/>
  <c r="E59" i="17" s="1"/>
  <c r="S58" i="17"/>
  <c r="R58" i="17"/>
  <c r="P58" i="17"/>
  <c r="L58" i="17"/>
  <c r="I58" i="17"/>
  <c r="K58" i="17" s="1"/>
  <c r="F58" i="17"/>
  <c r="H58" i="17" s="1"/>
  <c r="C58" i="17"/>
  <c r="E58" i="17" s="1"/>
  <c r="S57" i="17"/>
  <c r="R57" i="17"/>
  <c r="P57" i="17"/>
  <c r="L57" i="17"/>
  <c r="N57" i="17" s="1"/>
  <c r="I57" i="17"/>
  <c r="K57" i="17" s="1"/>
  <c r="F57" i="17"/>
  <c r="H57" i="17" s="1"/>
  <c r="C57" i="17"/>
  <c r="E57" i="17" s="1"/>
  <c r="S56" i="17"/>
  <c r="S65" i="17" s="1"/>
  <c r="R56" i="17"/>
  <c r="P56" i="17"/>
  <c r="P65" i="17" s="1"/>
  <c r="L56" i="17"/>
  <c r="L65" i="17" s="1"/>
  <c r="I56" i="17"/>
  <c r="F56" i="17"/>
  <c r="C56" i="17"/>
  <c r="E56" i="17" s="1"/>
  <c r="M54" i="17"/>
  <c r="J54" i="17"/>
  <c r="G54" i="17"/>
  <c r="D54" i="17"/>
  <c r="S53" i="17"/>
  <c r="T53" i="17" s="1"/>
  <c r="R53" i="17"/>
  <c r="P53" i="17"/>
  <c r="L53" i="17"/>
  <c r="N53" i="17" s="1"/>
  <c r="I53" i="17"/>
  <c r="F53" i="17"/>
  <c r="H53" i="17" s="1"/>
  <c r="C53" i="17"/>
  <c r="E53" i="17" s="1"/>
  <c r="S52" i="17"/>
  <c r="R52" i="17"/>
  <c r="R54" i="17" s="1"/>
  <c r="P52" i="17"/>
  <c r="P54" i="17" s="1"/>
  <c r="L52" i="17"/>
  <c r="N52" i="17" s="1"/>
  <c r="I52" i="17"/>
  <c r="H52" i="17"/>
  <c r="F52" i="17"/>
  <c r="C52" i="17"/>
  <c r="C54" i="17" s="1"/>
  <c r="M50" i="17"/>
  <c r="L50" i="17"/>
  <c r="N50" i="17" s="1"/>
  <c r="J50" i="17"/>
  <c r="G50" i="17"/>
  <c r="F50" i="17"/>
  <c r="H50" i="17" s="1"/>
  <c r="D50" i="17"/>
  <c r="P50" i="17" s="1"/>
  <c r="S49" i="17"/>
  <c r="S50" i="17" s="1"/>
  <c r="R49" i="17"/>
  <c r="R50" i="17" s="1"/>
  <c r="P49" i="17"/>
  <c r="N49" i="17"/>
  <c r="L49" i="17"/>
  <c r="I49" i="17"/>
  <c r="I50" i="17" s="1"/>
  <c r="H49" i="17"/>
  <c r="F49" i="17"/>
  <c r="E49" i="17"/>
  <c r="C49" i="17"/>
  <c r="C50" i="17" s="1"/>
  <c r="D47" i="17"/>
  <c r="M46" i="17"/>
  <c r="M47" i="17" s="1"/>
  <c r="J46" i="17"/>
  <c r="J47" i="17" s="1"/>
  <c r="G46" i="17"/>
  <c r="D46" i="17"/>
  <c r="S45" i="17"/>
  <c r="R45" i="17"/>
  <c r="T45" i="17" s="1"/>
  <c r="P45" i="17"/>
  <c r="N45" i="17"/>
  <c r="L45" i="17"/>
  <c r="I45" i="17"/>
  <c r="F45" i="17"/>
  <c r="H45" i="17" s="1"/>
  <c r="C45" i="17"/>
  <c r="S44" i="17"/>
  <c r="R44" i="17"/>
  <c r="P44" i="17"/>
  <c r="L44" i="17"/>
  <c r="N44" i="17" s="1"/>
  <c r="I44" i="17"/>
  <c r="K44" i="17" s="1"/>
  <c r="F44" i="17"/>
  <c r="H44" i="17" s="1"/>
  <c r="C44" i="17"/>
  <c r="O44" i="17" s="1"/>
  <c r="Q44" i="17" s="1"/>
  <c r="S43" i="17"/>
  <c r="T43" i="17" s="1"/>
  <c r="R43" i="17"/>
  <c r="P43" i="17"/>
  <c r="L43" i="17"/>
  <c r="N43" i="17" s="1"/>
  <c r="I43" i="17"/>
  <c r="H43" i="17"/>
  <c r="F43" i="17"/>
  <c r="C43" i="17"/>
  <c r="O43" i="17" s="1"/>
  <c r="Q43" i="17" s="1"/>
  <c r="S42" i="17"/>
  <c r="T42" i="17" s="1"/>
  <c r="R42" i="17"/>
  <c r="P42" i="17"/>
  <c r="L42" i="17"/>
  <c r="N42" i="17" s="1"/>
  <c r="I42" i="17"/>
  <c r="K42" i="17" s="1"/>
  <c r="F42" i="17"/>
  <c r="H42" i="17" s="1"/>
  <c r="C42" i="17"/>
  <c r="E42" i="17" s="1"/>
  <c r="S41" i="17"/>
  <c r="T41" i="17" s="1"/>
  <c r="R41" i="17"/>
  <c r="P41" i="17"/>
  <c r="L41" i="17"/>
  <c r="N41" i="17" s="1"/>
  <c r="I41" i="17"/>
  <c r="K41" i="17" s="1"/>
  <c r="F41" i="17"/>
  <c r="H41" i="17" s="1"/>
  <c r="C41" i="17"/>
  <c r="E41" i="17" s="1"/>
  <c r="S40" i="17"/>
  <c r="R40" i="17"/>
  <c r="P40" i="17"/>
  <c r="L40" i="17"/>
  <c r="N40" i="17" s="1"/>
  <c r="I40" i="17"/>
  <c r="K40" i="17" s="1"/>
  <c r="F40" i="17"/>
  <c r="H40" i="17" s="1"/>
  <c r="C40" i="17"/>
  <c r="E40" i="17" s="1"/>
  <c r="S39" i="17"/>
  <c r="T39" i="17" s="1"/>
  <c r="R39" i="17"/>
  <c r="P39" i="17"/>
  <c r="L39" i="17"/>
  <c r="N39" i="17" s="1"/>
  <c r="I39" i="17"/>
  <c r="K39" i="17" s="1"/>
  <c r="F39" i="17"/>
  <c r="H39" i="17" s="1"/>
  <c r="C39" i="17"/>
  <c r="E39" i="17" s="1"/>
  <c r="S38" i="17"/>
  <c r="R38" i="17"/>
  <c r="P38" i="17"/>
  <c r="L38" i="17"/>
  <c r="N38" i="17" s="1"/>
  <c r="I38" i="17"/>
  <c r="K38" i="17" s="1"/>
  <c r="F38" i="17"/>
  <c r="H38" i="17" s="1"/>
  <c r="C38" i="17"/>
  <c r="E38" i="17" s="1"/>
  <c r="S37" i="17"/>
  <c r="R37" i="17"/>
  <c r="P37" i="17"/>
  <c r="L37" i="17"/>
  <c r="N37" i="17" s="1"/>
  <c r="I37" i="17"/>
  <c r="K37" i="17" s="1"/>
  <c r="F37" i="17"/>
  <c r="H37" i="17" s="1"/>
  <c r="C37" i="17"/>
  <c r="O37" i="17" s="1"/>
  <c r="Q37" i="17" s="1"/>
  <c r="S36" i="17"/>
  <c r="R36" i="17"/>
  <c r="P36" i="17"/>
  <c r="L36" i="17"/>
  <c r="N36" i="17" s="1"/>
  <c r="I36" i="17"/>
  <c r="K36" i="17" s="1"/>
  <c r="F36" i="17"/>
  <c r="H36" i="17" s="1"/>
  <c r="C36" i="17"/>
  <c r="E36" i="17" s="1"/>
  <c r="S35" i="17"/>
  <c r="T35" i="17" s="1"/>
  <c r="R35" i="17"/>
  <c r="P35" i="17"/>
  <c r="L35" i="17"/>
  <c r="N35" i="17" s="1"/>
  <c r="I35" i="17"/>
  <c r="K35" i="17" s="1"/>
  <c r="F35" i="17"/>
  <c r="H35" i="17" s="1"/>
  <c r="C35" i="17"/>
  <c r="E35" i="17" s="1"/>
  <c r="S34" i="17"/>
  <c r="R34" i="17"/>
  <c r="P34" i="17"/>
  <c r="L34" i="17"/>
  <c r="N34" i="17" s="1"/>
  <c r="I34" i="17"/>
  <c r="K34" i="17" s="1"/>
  <c r="F34" i="17"/>
  <c r="H34" i="17" s="1"/>
  <c r="C34" i="17"/>
  <c r="S33" i="17"/>
  <c r="R33" i="17"/>
  <c r="P33" i="17"/>
  <c r="L33" i="17"/>
  <c r="N33" i="17" s="1"/>
  <c r="I33" i="17"/>
  <c r="K33" i="17" s="1"/>
  <c r="F33" i="17"/>
  <c r="H33" i="17" s="1"/>
  <c r="C33" i="17"/>
  <c r="S32" i="17"/>
  <c r="T32" i="17" s="1"/>
  <c r="R32" i="17"/>
  <c r="P32" i="17"/>
  <c r="L32" i="17"/>
  <c r="N32" i="17" s="1"/>
  <c r="I32" i="17"/>
  <c r="K32" i="17" s="1"/>
  <c r="F32" i="17"/>
  <c r="H32" i="17" s="1"/>
  <c r="C32" i="17"/>
  <c r="E32" i="17" s="1"/>
  <c r="S31" i="17"/>
  <c r="R31" i="17"/>
  <c r="P31" i="17"/>
  <c r="L31" i="17"/>
  <c r="N31" i="17" s="1"/>
  <c r="I31" i="17"/>
  <c r="K31" i="17" s="1"/>
  <c r="F31" i="17"/>
  <c r="H31" i="17" s="1"/>
  <c r="C31" i="17"/>
  <c r="E31" i="17" s="1"/>
  <c r="S30" i="17"/>
  <c r="T30" i="17" s="1"/>
  <c r="R30" i="17"/>
  <c r="P30" i="17"/>
  <c r="L30" i="17"/>
  <c r="N30" i="17" s="1"/>
  <c r="I30" i="17"/>
  <c r="K30" i="17" s="1"/>
  <c r="F30" i="17"/>
  <c r="H30" i="17" s="1"/>
  <c r="C30" i="17"/>
  <c r="E30" i="17" s="1"/>
  <c r="S29" i="17"/>
  <c r="T29" i="17" s="1"/>
  <c r="R29" i="17"/>
  <c r="P29" i="17"/>
  <c r="L29" i="17"/>
  <c r="I29" i="17"/>
  <c r="F29" i="17"/>
  <c r="H29" i="17" s="1"/>
  <c r="C29" i="17"/>
  <c r="E29" i="17" s="1"/>
  <c r="S28" i="17"/>
  <c r="R28" i="17"/>
  <c r="P28" i="17"/>
  <c r="L28" i="17"/>
  <c r="N28" i="17" s="1"/>
  <c r="K28" i="17"/>
  <c r="I28" i="17"/>
  <c r="H28" i="17"/>
  <c r="F28" i="17"/>
  <c r="C28" i="17"/>
  <c r="O28" i="17" s="1"/>
  <c r="S27" i="17"/>
  <c r="R27" i="17"/>
  <c r="T27" i="17" s="1"/>
  <c r="P27" i="17"/>
  <c r="L27" i="17"/>
  <c r="N27" i="17" s="1"/>
  <c r="K27" i="17"/>
  <c r="I27" i="17"/>
  <c r="H27" i="17"/>
  <c r="F27" i="17"/>
  <c r="C27" i="17"/>
  <c r="O27" i="17" s="1"/>
  <c r="S26" i="17"/>
  <c r="R26" i="17"/>
  <c r="T26" i="17" s="1"/>
  <c r="P26" i="17"/>
  <c r="P46" i="17" s="1"/>
  <c r="L26" i="17"/>
  <c r="N26" i="17" s="1"/>
  <c r="I26" i="17"/>
  <c r="F26" i="17"/>
  <c r="H26" i="17" s="1"/>
  <c r="C26" i="17"/>
  <c r="E26" i="17" s="1"/>
  <c r="S25" i="17"/>
  <c r="R25" i="17"/>
  <c r="P25" i="17"/>
  <c r="L25" i="17"/>
  <c r="N25" i="17" s="1"/>
  <c r="I25" i="17"/>
  <c r="K25" i="17" s="1"/>
  <c r="F25" i="17"/>
  <c r="H25" i="17" s="1"/>
  <c r="C25" i="17"/>
  <c r="E25" i="17" s="1"/>
  <c r="S24" i="17"/>
  <c r="R24" i="17"/>
  <c r="P24" i="17"/>
  <c r="L24" i="17"/>
  <c r="I24" i="17"/>
  <c r="F24" i="17"/>
  <c r="C24" i="17"/>
  <c r="E24" i="17" s="1"/>
  <c r="M22" i="17"/>
  <c r="J22" i="17"/>
  <c r="G22" i="17"/>
  <c r="D22" i="17"/>
  <c r="S21" i="17"/>
  <c r="T21" i="17" s="1"/>
  <c r="R21" i="17"/>
  <c r="P21" i="17"/>
  <c r="L21" i="17"/>
  <c r="N21" i="17" s="1"/>
  <c r="I21" i="17"/>
  <c r="K21" i="17" s="1"/>
  <c r="F21" i="17"/>
  <c r="H21" i="17" s="1"/>
  <c r="C21" i="17"/>
  <c r="E21" i="17" s="1"/>
  <c r="S20" i="17"/>
  <c r="R20" i="17"/>
  <c r="P20" i="17"/>
  <c r="L20" i="17"/>
  <c r="N20" i="17" s="1"/>
  <c r="I20" i="17"/>
  <c r="K20" i="17" s="1"/>
  <c r="F20" i="17"/>
  <c r="H20" i="17" s="1"/>
  <c r="C20" i="17"/>
  <c r="E20" i="17" s="1"/>
  <c r="S19" i="17"/>
  <c r="R19" i="17"/>
  <c r="P19" i="17"/>
  <c r="L19" i="17"/>
  <c r="N19" i="17" s="1"/>
  <c r="I19" i="17"/>
  <c r="K19" i="17" s="1"/>
  <c r="F19" i="17"/>
  <c r="H19" i="17" s="1"/>
  <c r="C19" i="17"/>
  <c r="S18" i="17"/>
  <c r="T18" i="17" s="1"/>
  <c r="R18" i="17"/>
  <c r="P18" i="17"/>
  <c r="L18" i="17"/>
  <c r="N18" i="17" s="1"/>
  <c r="I18" i="17"/>
  <c r="K18" i="17" s="1"/>
  <c r="F18" i="17"/>
  <c r="H18" i="17" s="1"/>
  <c r="C18" i="17"/>
  <c r="E18" i="17" s="1"/>
  <c r="S17" i="17"/>
  <c r="R17" i="17"/>
  <c r="P17" i="17"/>
  <c r="L17" i="17"/>
  <c r="N17" i="17" s="1"/>
  <c r="I17" i="17"/>
  <c r="K17" i="17" s="1"/>
  <c r="F17" i="17"/>
  <c r="H17" i="17" s="1"/>
  <c r="C17" i="17"/>
  <c r="E17" i="17" s="1"/>
  <c r="S16" i="17"/>
  <c r="T16" i="17" s="1"/>
  <c r="R16" i="17"/>
  <c r="P16" i="17"/>
  <c r="L16" i="17"/>
  <c r="N16" i="17" s="1"/>
  <c r="I16" i="17"/>
  <c r="K16" i="17" s="1"/>
  <c r="F16" i="17"/>
  <c r="H16" i="17" s="1"/>
  <c r="C16" i="17"/>
  <c r="E16" i="17" s="1"/>
  <c r="S15" i="17"/>
  <c r="T15" i="17" s="1"/>
  <c r="R15" i="17"/>
  <c r="P15" i="17"/>
  <c r="L15" i="17"/>
  <c r="N15" i="17" s="1"/>
  <c r="I15" i="17"/>
  <c r="K15" i="17" s="1"/>
  <c r="F15" i="17"/>
  <c r="H15" i="17" s="1"/>
  <c r="C15" i="17"/>
  <c r="S14" i="17"/>
  <c r="T14" i="17" s="1"/>
  <c r="R14" i="17"/>
  <c r="P14" i="17"/>
  <c r="L14" i="17"/>
  <c r="N14" i="17" s="1"/>
  <c r="I14" i="17"/>
  <c r="K14" i="17" s="1"/>
  <c r="F14" i="17"/>
  <c r="H14" i="17" s="1"/>
  <c r="C14" i="17"/>
  <c r="E14" i="17" s="1"/>
  <c r="S13" i="17"/>
  <c r="R13" i="17"/>
  <c r="P13" i="17"/>
  <c r="L13" i="17"/>
  <c r="N13" i="17" s="1"/>
  <c r="I13" i="17"/>
  <c r="K13" i="17" s="1"/>
  <c r="F13" i="17"/>
  <c r="H13" i="17" s="1"/>
  <c r="C13" i="17"/>
  <c r="E13" i="17" s="1"/>
  <c r="S12" i="17"/>
  <c r="T12" i="17" s="1"/>
  <c r="R12" i="17"/>
  <c r="P12" i="17"/>
  <c r="L12" i="17"/>
  <c r="N12" i="17" s="1"/>
  <c r="I12" i="17"/>
  <c r="K12" i="17" s="1"/>
  <c r="F12" i="17"/>
  <c r="H12" i="17" s="1"/>
  <c r="C12" i="17"/>
  <c r="E12" i="17" s="1"/>
  <c r="S11" i="17"/>
  <c r="T11" i="17" s="1"/>
  <c r="R11" i="17"/>
  <c r="P11" i="17"/>
  <c r="L11" i="17"/>
  <c r="N11" i="17" s="1"/>
  <c r="I11" i="17"/>
  <c r="K11" i="17" s="1"/>
  <c r="F11" i="17"/>
  <c r="H11" i="17" s="1"/>
  <c r="C11" i="17"/>
  <c r="S10" i="17"/>
  <c r="R10" i="17"/>
  <c r="P10" i="17"/>
  <c r="P22" i="17" s="1"/>
  <c r="L10" i="17"/>
  <c r="I10" i="17"/>
  <c r="F10" i="17"/>
  <c r="C10" i="17"/>
  <c r="E10" i="17" s="1"/>
  <c r="F64" i="16"/>
  <c r="E64" i="16"/>
  <c r="D63" i="16"/>
  <c r="H63" i="16" s="1"/>
  <c r="C63" i="16"/>
  <c r="G63" i="16" s="1"/>
  <c r="D62" i="16"/>
  <c r="H62" i="16" s="1"/>
  <c r="C62" i="16"/>
  <c r="G62" i="16" s="1"/>
  <c r="G61" i="16"/>
  <c r="D61" i="16"/>
  <c r="H61" i="16" s="1"/>
  <c r="C61" i="16"/>
  <c r="D60" i="16"/>
  <c r="H60" i="16" s="1"/>
  <c r="C60" i="16"/>
  <c r="G60" i="16" s="1"/>
  <c r="G59" i="16"/>
  <c r="D59" i="16"/>
  <c r="H59" i="16" s="1"/>
  <c r="C59" i="16"/>
  <c r="D58" i="16"/>
  <c r="H58" i="16" s="1"/>
  <c r="C58" i="16"/>
  <c r="G58" i="16" s="1"/>
  <c r="D57" i="16"/>
  <c r="H57" i="16" s="1"/>
  <c r="C57" i="16"/>
  <c r="G57" i="16" s="1"/>
  <c r="D56" i="16"/>
  <c r="H56" i="16" s="1"/>
  <c r="C56" i="16"/>
  <c r="D55" i="16"/>
  <c r="D64" i="16" s="1"/>
  <c r="H64" i="16" s="1"/>
  <c r="C55" i="16"/>
  <c r="G55" i="16" s="1"/>
  <c r="F53" i="16"/>
  <c r="E53" i="16"/>
  <c r="D52" i="16"/>
  <c r="H52" i="16" s="1"/>
  <c r="C52" i="16"/>
  <c r="G52" i="16" s="1"/>
  <c r="G51" i="16"/>
  <c r="D51" i="16"/>
  <c r="H51" i="16" s="1"/>
  <c r="C51" i="16"/>
  <c r="F49" i="16"/>
  <c r="E49" i="16"/>
  <c r="D48" i="16"/>
  <c r="D49" i="16" s="1"/>
  <c r="H49" i="16" s="1"/>
  <c r="C48" i="16"/>
  <c r="C49" i="16" s="1"/>
  <c r="E46" i="16"/>
  <c r="E65" i="16" s="1"/>
  <c r="F45" i="16"/>
  <c r="E45" i="16"/>
  <c r="D44" i="16"/>
  <c r="H44" i="16" s="1"/>
  <c r="C44" i="16"/>
  <c r="G44" i="16" s="1"/>
  <c r="D43" i="16"/>
  <c r="H43" i="16" s="1"/>
  <c r="C43" i="16"/>
  <c r="G43" i="16" s="1"/>
  <c r="D42" i="16"/>
  <c r="H42" i="16" s="1"/>
  <c r="C42" i="16"/>
  <c r="G42" i="16" s="1"/>
  <c r="D41" i="16"/>
  <c r="H41" i="16" s="1"/>
  <c r="C41" i="16"/>
  <c r="G41" i="16" s="1"/>
  <c r="D40" i="16"/>
  <c r="H40" i="16" s="1"/>
  <c r="C40" i="16"/>
  <c r="G40" i="16" s="1"/>
  <c r="D39" i="16"/>
  <c r="H39" i="16" s="1"/>
  <c r="C39" i="16"/>
  <c r="G39" i="16" s="1"/>
  <c r="D38" i="16"/>
  <c r="H38" i="16" s="1"/>
  <c r="C38" i="16"/>
  <c r="G38" i="16" s="1"/>
  <c r="D37" i="16"/>
  <c r="H37" i="16" s="1"/>
  <c r="C37" i="16"/>
  <c r="G37" i="16" s="1"/>
  <c r="G36" i="16"/>
  <c r="D36" i="16"/>
  <c r="H36" i="16" s="1"/>
  <c r="C36" i="16"/>
  <c r="D35" i="16"/>
  <c r="H35" i="16" s="1"/>
  <c r="C35" i="16"/>
  <c r="G35" i="16" s="1"/>
  <c r="G34" i="16"/>
  <c r="D34" i="16"/>
  <c r="H34" i="16" s="1"/>
  <c r="C34" i="16"/>
  <c r="D33" i="16"/>
  <c r="H33" i="16" s="1"/>
  <c r="C33" i="16"/>
  <c r="G33" i="16" s="1"/>
  <c r="D32" i="16"/>
  <c r="H32" i="16" s="1"/>
  <c r="C32" i="16"/>
  <c r="G32" i="16" s="1"/>
  <c r="D31" i="16"/>
  <c r="H31" i="16" s="1"/>
  <c r="C31" i="16"/>
  <c r="G31" i="16" s="1"/>
  <c r="G30" i="16"/>
  <c r="D30" i="16"/>
  <c r="H30" i="16" s="1"/>
  <c r="C30" i="16"/>
  <c r="D29" i="16"/>
  <c r="H29" i="16" s="1"/>
  <c r="C29" i="16"/>
  <c r="G29" i="16" s="1"/>
  <c r="D28" i="16"/>
  <c r="H28" i="16" s="1"/>
  <c r="C28" i="16"/>
  <c r="G28" i="16" s="1"/>
  <c r="D27" i="16"/>
  <c r="H27" i="16" s="1"/>
  <c r="C27" i="16"/>
  <c r="G27" i="16" s="1"/>
  <c r="D26" i="16"/>
  <c r="H26" i="16" s="1"/>
  <c r="C26" i="16"/>
  <c r="G26" i="16" s="1"/>
  <c r="D25" i="16"/>
  <c r="H25" i="16" s="1"/>
  <c r="C25" i="16"/>
  <c r="G25" i="16" s="1"/>
  <c r="D24" i="16"/>
  <c r="H24" i="16" s="1"/>
  <c r="C24" i="16"/>
  <c r="G24" i="16" s="1"/>
  <c r="D23" i="16"/>
  <c r="H23" i="16" s="1"/>
  <c r="C23" i="16"/>
  <c r="G23" i="16" s="1"/>
  <c r="F21" i="16"/>
  <c r="F46" i="16" s="1"/>
  <c r="E21" i="16"/>
  <c r="H20" i="16"/>
  <c r="D20" i="16"/>
  <c r="C20" i="16"/>
  <c r="G20" i="16" s="1"/>
  <c r="D19" i="16"/>
  <c r="H19" i="16" s="1"/>
  <c r="C19" i="16"/>
  <c r="G19" i="16" s="1"/>
  <c r="G18" i="16"/>
  <c r="D18" i="16"/>
  <c r="H18" i="16" s="1"/>
  <c r="C18" i="16"/>
  <c r="H17" i="16"/>
  <c r="D17" i="16"/>
  <c r="C17" i="16"/>
  <c r="G17" i="16" s="1"/>
  <c r="D16" i="16"/>
  <c r="H16" i="16" s="1"/>
  <c r="C16" i="16"/>
  <c r="G16" i="16" s="1"/>
  <c r="D15" i="16"/>
  <c r="H15" i="16" s="1"/>
  <c r="C15" i="16"/>
  <c r="G15" i="16" s="1"/>
  <c r="H14" i="16"/>
  <c r="D14" i="16"/>
  <c r="C14" i="16"/>
  <c r="G14" i="16" s="1"/>
  <c r="H13" i="16"/>
  <c r="D13" i="16"/>
  <c r="C13" i="16"/>
  <c r="G13" i="16" s="1"/>
  <c r="H12" i="16"/>
  <c r="G12" i="16"/>
  <c r="D12" i="16"/>
  <c r="C12" i="16"/>
  <c r="H11" i="16"/>
  <c r="D11" i="16"/>
  <c r="C11" i="16"/>
  <c r="G11" i="16" s="1"/>
  <c r="H10" i="16"/>
  <c r="D10" i="16"/>
  <c r="C10" i="16"/>
  <c r="G10" i="16" s="1"/>
  <c r="H9" i="16"/>
  <c r="D9" i="16"/>
  <c r="C9" i="16"/>
  <c r="G9" i="16" s="1"/>
  <c r="C52" i="14"/>
  <c r="F52" i="14"/>
  <c r="D52" i="14"/>
  <c r="E52" i="14"/>
  <c r="D48" i="14"/>
  <c r="C48" i="14"/>
  <c r="D44" i="14"/>
  <c r="C44" i="14"/>
  <c r="C45" i="14" s="1"/>
  <c r="C20" i="14"/>
  <c r="F20" i="14"/>
  <c r="D20" i="14"/>
  <c r="T17" i="17" l="1"/>
  <c r="O19" i="17"/>
  <c r="Q19" i="17" s="1"/>
  <c r="E27" i="17"/>
  <c r="T34" i="17"/>
  <c r="T44" i="17"/>
  <c r="E52" i="17"/>
  <c r="T52" i="17"/>
  <c r="T58" i="17"/>
  <c r="G48" i="16"/>
  <c r="C64" i="16"/>
  <c r="G64" i="16" s="1"/>
  <c r="O12" i="17"/>
  <c r="Q12" i="17" s="1"/>
  <c r="T33" i="17"/>
  <c r="O45" i="17"/>
  <c r="Q45" i="17" s="1"/>
  <c r="F54" i="17"/>
  <c r="R65" i="17"/>
  <c r="T57" i="17"/>
  <c r="D21" i="16"/>
  <c r="G49" i="16"/>
  <c r="T13" i="17"/>
  <c r="E28" i="17"/>
  <c r="T28" i="17"/>
  <c r="T31" i="17"/>
  <c r="T40" i="17"/>
  <c r="K49" i="17"/>
  <c r="I54" i="17"/>
  <c r="K54" i="17" s="1"/>
  <c r="T63" i="17"/>
  <c r="R22" i="17"/>
  <c r="L46" i="17"/>
  <c r="T62" i="17"/>
  <c r="O38" i="17"/>
  <c r="Q38" i="17" s="1"/>
  <c r="C53" i="16"/>
  <c r="H53" i="16"/>
  <c r="T20" i="17"/>
  <c r="T37" i="17"/>
  <c r="T38" i="17"/>
  <c r="O52" i="17"/>
  <c r="Q52" i="17" s="1"/>
  <c r="F65" i="17"/>
  <c r="O58" i="17"/>
  <c r="Q58" i="17" s="1"/>
  <c r="T61" i="17"/>
  <c r="D53" i="16"/>
  <c r="O16" i="17"/>
  <c r="Q16" i="17" s="1"/>
  <c r="T19" i="17"/>
  <c r="T25" i="17"/>
  <c r="T36" i="17"/>
  <c r="I65" i="17"/>
  <c r="T60" i="17"/>
  <c r="O62" i="17"/>
  <c r="Q62" i="17" s="1"/>
  <c r="H24" i="17"/>
  <c r="F46" i="17"/>
  <c r="E54" i="17"/>
  <c r="F22" i="17"/>
  <c r="I46" i="17"/>
  <c r="I47" i="17" s="1"/>
  <c r="I66" i="17" s="1"/>
  <c r="Q28" i="17"/>
  <c r="O29" i="17"/>
  <c r="Q29" i="17" s="1"/>
  <c r="N29" i="17"/>
  <c r="O30" i="17"/>
  <c r="Q30" i="17" s="1"/>
  <c r="T50" i="17"/>
  <c r="I22" i="17"/>
  <c r="K22" i="17" s="1"/>
  <c r="K10" i="17"/>
  <c r="H22" i="17"/>
  <c r="P47" i="17"/>
  <c r="E34" i="17"/>
  <c r="O34" i="17"/>
  <c r="Q34" i="17" s="1"/>
  <c r="G47" i="17"/>
  <c r="T65" i="17"/>
  <c r="H54" i="17"/>
  <c r="L22" i="17"/>
  <c r="O33" i="17"/>
  <c r="Q33" i="17" s="1"/>
  <c r="J66" i="17"/>
  <c r="O15" i="17"/>
  <c r="Q15" i="17" s="1"/>
  <c r="N22" i="17"/>
  <c r="R46" i="17"/>
  <c r="R47" i="17" s="1"/>
  <c r="R66" i="17" s="1"/>
  <c r="M66" i="17"/>
  <c r="K50" i="17"/>
  <c r="H65" i="17"/>
  <c r="L47" i="17"/>
  <c r="L66" i="17" s="1"/>
  <c r="N46" i="17"/>
  <c r="S22" i="17"/>
  <c r="T22" i="17" s="1"/>
  <c r="T10" i="17"/>
  <c r="O20" i="17"/>
  <c r="Q20" i="17" s="1"/>
  <c r="S46" i="17"/>
  <c r="Q27" i="17"/>
  <c r="K65" i="17"/>
  <c r="O11" i="17"/>
  <c r="Q11" i="17" s="1"/>
  <c r="O50" i="17"/>
  <c r="Q50" i="17" s="1"/>
  <c r="N65" i="17"/>
  <c r="O42" i="17"/>
  <c r="Q42" i="17" s="1"/>
  <c r="O59" i="17"/>
  <c r="Q59" i="17" s="1"/>
  <c r="O63" i="17"/>
  <c r="Q63" i="17" s="1"/>
  <c r="O26" i="17"/>
  <c r="Q26" i="17" s="1"/>
  <c r="E45" i="17"/>
  <c r="O49" i="17"/>
  <c r="Q49" i="17" s="1"/>
  <c r="E50" i="17"/>
  <c r="H56" i="17"/>
  <c r="N58" i="17"/>
  <c r="O41" i="17"/>
  <c r="Q41" i="17" s="1"/>
  <c r="N10" i="17"/>
  <c r="E11" i="17"/>
  <c r="E15" i="17"/>
  <c r="E19" i="17"/>
  <c r="K24" i="17"/>
  <c r="T24" i="17"/>
  <c r="E33" i="17"/>
  <c r="E37" i="17"/>
  <c r="E44" i="17"/>
  <c r="K53" i="17"/>
  <c r="K56" i="17"/>
  <c r="T56" i="17"/>
  <c r="E62" i="17"/>
  <c r="O10" i="17"/>
  <c r="Q10" i="17" s="1"/>
  <c r="O14" i="17"/>
  <c r="Q14" i="17" s="1"/>
  <c r="O18" i="17"/>
  <c r="Q18" i="17" s="1"/>
  <c r="C22" i="17"/>
  <c r="O25" i="17"/>
  <c r="Q25" i="17" s="1"/>
  <c r="O32" i="17"/>
  <c r="Q32" i="17" s="1"/>
  <c r="O36" i="17"/>
  <c r="Q36" i="17" s="1"/>
  <c r="O40" i="17"/>
  <c r="Q40" i="17" s="1"/>
  <c r="S54" i="17"/>
  <c r="T54" i="17" s="1"/>
  <c r="O57" i="17"/>
  <c r="Q57" i="17" s="1"/>
  <c r="O61" i="17"/>
  <c r="Q61" i="17" s="1"/>
  <c r="C65" i="17"/>
  <c r="E65" i="17" s="1"/>
  <c r="N24" i="17"/>
  <c r="C46" i="17"/>
  <c r="E46" i="17" s="1"/>
  <c r="K46" i="17"/>
  <c r="L54" i="17"/>
  <c r="O54" i="17" s="1"/>
  <c r="Q54" i="17" s="1"/>
  <c r="N56" i="17"/>
  <c r="O13" i="17"/>
  <c r="Q13" i="17" s="1"/>
  <c r="O17" i="17"/>
  <c r="Q17" i="17" s="1"/>
  <c r="O21" i="17"/>
  <c r="Q21" i="17" s="1"/>
  <c r="O24" i="17"/>
  <c r="Q24" i="17" s="1"/>
  <c r="O31" i="17"/>
  <c r="Q31" i="17" s="1"/>
  <c r="O35" i="17"/>
  <c r="Q35" i="17" s="1"/>
  <c r="O39" i="17"/>
  <c r="Q39" i="17" s="1"/>
  <c r="T49" i="17"/>
  <c r="O53" i="17"/>
  <c r="Q53" i="17" s="1"/>
  <c r="O56" i="17"/>
  <c r="O60" i="17"/>
  <c r="Q60" i="17" s="1"/>
  <c r="O64" i="17"/>
  <c r="Q64" i="17" s="1"/>
  <c r="H10" i="17"/>
  <c r="F65" i="16"/>
  <c r="G53" i="16"/>
  <c r="C21" i="16"/>
  <c r="G21" i="16" s="1"/>
  <c r="G56" i="16"/>
  <c r="H21" i="16"/>
  <c r="H48" i="16"/>
  <c r="H55" i="16"/>
  <c r="C45" i="16"/>
  <c r="D45" i="16"/>
  <c r="C64" i="14"/>
  <c r="E20" i="14"/>
  <c r="D45" i="14"/>
  <c r="D64" i="14" s="1"/>
  <c r="E44" i="14"/>
  <c r="E48" i="14"/>
  <c r="F44" i="14"/>
  <c r="F45" i="14" s="1"/>
  <c r="F48" i="14"/>
  <c r="K66" i="17" l="1"/>
  <c r="N54" i="17"/>
  <c r="O46" i="17"/>
  <c r="Q46" i="17" s="1"/>
  <c r="S47" i="17"/>
  <c r="T46" i="17"/>
  <c r="N66" i="17"/>
  <c r="K47" i="17"/>
  <c r="H47" i="17"/>
  <c r="G66" i="17"/>
  <c r="N47" i="17"/>
  <c r="P66" i="17"/>
  <c r="C47" i="17"/>
  <c r="E22" i="17"/>
  <c r="O22" i="17"/>
  <c r="Q22" i="17" s="1"/>
  <c r="O65" i="17"/>
  <c r="Q65" i="17" s="1"/>
  <c r="Q56" i="17"/>
  <c r="F47" i="17"/>
  <c r="F66" i="17" s="1"/>
  <c r="H46" i="17"/>
  <c r="C46" i="16"/>
  <c r="G45" i="16"/>
  <c r="D46" i="16"/>
  <c r="H45" i="16"/>
  <c r="F64" i="14"/>
  <c r="E45" i="14"/>
  <c r="E64" i="14" s="1"/>
  <c r="H66" i="17" l="1"/>
  <c r="O47" i="17"/>
  <c r="Q47" i="17" s="1"/>
  <c r="E47" i="17"/>
  <c r="C66" i="17"/>
  <c r="T47" i="17"/>
  <c r="S66" i="17"/>
  <c r="T66" i="17" s="1"/>
  <c r="D65" i="16"/>
  <c r="H65" i="16" s="1"/>
  <c r="H46" i="16"/>
  <c r="C65" i="16"/>
  <c r="G65" i="16" s="1"/>
  <c r="G46" i="16"/>
  <c r="O66" i="17" l="1"/>
  <c r="Q66" i="17" s="1"/>
  <c r="E66" i="17"/>
  <c r="I72" i="10" l="1"/>
  <c r="H72" i="10"/>
  <c r="G72" i="10"/>
  <c r="F72" i="10"/>
  <c r="E72" i="10"/>
  <c r="D72" i="10"/>
  <c r="C72" i="10"/>
  <c r="I67" i="10"/>
  <c r="H67" i="10"/>
  <c r="G67" i="10"/>
  <c r="F67" i="10"/>
  <c r="E67" i="10"/>
  <c r="D67" i="10"/>
  <c r="C67" i="10"/>
  <c r="I56" i="10"/>
  <c r="H56" i="10"/>
  <c r="G56" i="10"/>
  <c r="F56" i="10"/>
  <c r="E56" i="10"/>
  <c r="D56" i="10"/>
  <c r="C56" i="10"/>
  <c r="I52" i="10"/>
  <c r="H52" i="10"/>
  <c r="G52" i="10"/>
  <c r="F52" i="10"/>
  <c r="E52" i="10"/>
  <c r="D52" i="10"/>
  <c r="C52" i="10"/>
  <c r="E49" i="10"/>
  <c r="E73" i="10" s="1"/>
  <c r="I48" i="10"/>
  <c r="H48" i="10"/>
  <c r="G48" i="10"/>
  <c r="F48" i="10"/>
  <c r="E48" i="10"/>
  <c r="D48" i="10"/>
  <c r="C48" i="10"/>
  <c r="I21" i="10"/>
  <c r="I49" i="10" s="1"/>
  <c r="I73" i="10" s="1"/>
  <c r="H21" i="10"/>
  <c r="H49" i="10" s="1"/>
  <c r="H73" i="10" s="1"/>
  <c r="G21" i="10"/>
  <c r="G49" i="10" s="1"/>
  <c r="G73" i="10" s="1"/>
  <c r="F21" i="10"/>
  <c r="F49" i="10" s="1"/>
  <c r="F73" i="10" s="1"/>
  <c r="E21" i="10"/>
  <c r="D21" i="10"/>
  <c r="D49" i="10" s="1"/>
  <c r="D73" i="10" s="1"/>
  <c r="C21" i="10"/>
  <c r="C49" i="10" s="1"/>
  <c r="C73" i="10" s="1"/>
  <c r="I46" i="19" l="1"/>
  <c r="H46" i="19"/>
  <c r="G46" i="19"/>
  <c r="E46" i="19"/>
  <c r="F46" i="19" s="1"/>
  <c r="D46" i="19"/>
  <c r="C46" i="19"/>
  <c r="I31" i="7"/>
  <c r="H31" i="7"/>
  <c r="G31" i="7"/>
  <c r="F31" i="7"/>
  <c r="D31" i="7"/>
  <c r="E31" i="7" s="1"/>
  <c r="C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F71" i="6" l="1"/>
  <c r="E71" i="6"/>
  <c r="D71" i="6"/>
  <c r="C71" i="6"/>
  <c r="F66" i="6"/>
  <c r="E66" i="6"/>
  <c r="D66" i="6"/>
  <c r="C66" i="6"/>
  <c r="F55" i="6"/>
  <c r="E55" i="6"/>
  <c r="D55" i="6"/>
  <c r="C55" i="6"/>
  <c r="F51" i="6"/>
  <c r="E51" i="6"/>
  <c r="D51" i="6"/>
  <c r="C51" i="6"/>
  <c r="E48" i="6"/>
  <c r="E72" i="6" s="1"/>
  <c r="F47" i="6"/>
  <c r="E47" i="6"/>
  <c r="D47" i="6"/>
  <c r="C47" i="6"/>
  <c r="F20" i="6"/>
  <c r="F48" i="6" s="1"/>
  <c r="F72" i="6" s="1"/>
  <c r="E20" i="6"/>
  <c r="D20" i="6"/>
  <c r="D48" i="6" s="1"/>
  <c r="D72" i="6" s="1"/>
  <c r="C20" i="6"/>
  <c r="C48" i="6" s="1"/>
  <c r="C72" i="6" s="1"/>
  <c r="C44" i="5"/>
  <c r="G44" i="5" s="1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K35" i="4"/>
  <c r="J35" i="4"/>
  <c r="I35" i="4"/>
  <c r="H35" i="4"/>
  <c r="G35" i="4"/>
  <c r="E35" i="4"/>
  <c r="F35" i="4" s="1"/>
  <c r="D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J73" i="3" l="1"/>
  <c r="I73" i="3"/>
  <c r="H73" i="3"/>
  <c r="G73" i="3"/>
  <c r="F73" i="3"/>
  <c r="E73" i="3"/>
  <c r="D73" i="3"/>
  <c r="C73" i="3"/>
  <c r="J68" i="3"/>
  <c r="I68" i="3"/>
  <c r="H68" i="3"/>
  <c r="G68" i="3"/>
  <c r="F68" i="3"/>
  <c r="E68" i="3"/>
  <c r="D68" i="3"/>
  <c r="C68" i="3"/>
  <c r="J57" i="3"/>
  <c r="I57" i="3"/>
  <c r="H57" i="3"/>
  <c r="G57" i="3"/>
  <c r="F57" i="3"/>
  <c r="E57" i="3"/>
  <c r="D57" i="3"/>
  <c r="C57" i="3"/>
  <c r="J53" i="3"/>
  <c r="I53" i="3"/>
  <c r="H53" i="3"/>
  <c r="G53" i="3"/>
  <c r="F53" i="3"/>
  <c r="E53" i="3"/>
  <c r="D53" i="3"/>
  <c r="C53" i="3"/>
  <c r="J49" i="3"/>
  <c r="I49" i="3"/>
  <c r="H49" i="3"/>
  <c r="G49" i="3"/>
  <c r="F49" i="3"/>
  <c r="E49" i="3"/>
  <c r="D49" i="3"/>
  <c r="C49" i="3"/>
  <c r="J22" i="3"/>
  <c r="J50" i="3" s="1"/>
  <c r="J74" i="3" s="1"/>
  <c r="I22" i="3"/>
  <c r="I50" i="3" s="1"/>
  <c r="I74" i="3" s="1"/>
  <c r="H22" i="3"/>
  <c r="H50" i="3" s="1"/>
  <c r="H74" i="3" s="1"/>
  <c r="G22" i="3"/>
  <c r="G50" i="3" s="1"/>
  <c r="G74" i="3" s="1"/>
  <c r="F22" i="3"/>
  <c r="F50" i="3" s="1"/>
  <c r="F74" i="3" s="1"/>
  <c r="E22" i="3"/>
  <c r="E50" i="3" s="1"/>
  <c r="E74" i="3" s="1"/>
  <c r="D22" i="3"/>
  <c r="D50" i="3" s="1"/>
  <c r="D74" i="3" s="1"/>
  <c r="C22" i="3"/>
  <c r="C50" i="3" s="1"/>
  <c r="C74" i="3" s="1"/>
  <c r="J73" i="2"/>
  <c r="I73" i="2"/>
  <c r="H73" i="2"/>
  <c r="G73" i="2"/>
  <c r="F73" i="2"/>
  <c r="E73" i="2"/>
  <c r="D73" i="2"/>
  <c r="C73" i="2"/>
  <c r="J68" i="2"/>
  <c r="I68" i="2"/>
  <c r="H68" i="2"/>
  <c r="G68" i="2"/>
  <c r="F68" i="2"/>
  <c r="E68" i="2"/>
  <c r="D68" i="2"/>
  <c r="C68" i="2"/>
  <c r="J57" i="2"/>
  <c r="I57" i="2"/>
  <c r="H57" i="2"/>
  <c r="G57" i="2"/>
  <c r="F57" i="2"/>
  <c r="E57" i="2"/>
  <c r="D57" i="2"/>
  <c r="C57" i="2"/>
  <c r="J53" i="2"/>
  <c r="I53" i="2"/>
  <c r="H53" i="2"/>
  <c r="G53" i="2"/>
  <c r="F53" i="2"/>
  <c r="E53" i="2"/>
  <c r="D53" i="2"/>
  <c r="C53" i="2"/>
  <c r="J49" i="2"/>
  <c r="I49" i="2"/>
  <c r="H49" i="2"/>
  <c r="G49" i="2"/>
  <c r="F49" i="2"/>
  <c r="E49" i="2"/>
  <c r="D49" i="2"/>
  <c r="C49" i="2"/>
  <c r="J22" i="2"/>
  <c r="J50" i="2" s="1"/>
  <c r="J74" i="2" s="1"/>
  <c r="I22" i="2"/>
  <c r="I50" i="2" s="1"/>
  <c r="I74" i="2" s="1"/>
  <c r="H22" i="2"/>
  <c r="H50" i="2" s="1"/>
  <c r="H74" i="2" s="1"/>
  <c r="G22" i="2"/>
  <c r="G50" i="2" s="1"/>
  <c r="G74" i="2" s="1"/>
  <c r="F22" i="2"/>
  <c r="F50" i="2" s="1"/>
  <c r="F74" i="2" s="1"/>
  <c r="E22" i="2"/>
  <c r="E50" i="2" s="1"/>
  <c r="E74" i="2" s="1"/>
  <c r="D22" i="2"/>
  <c r="D50" i="2" s="1"/>
  <c r="D74" i="2" s="1"/>
  <c r="C22" i="2"/>
  <c r="C50" i="2" s="1"/>
  <c r="C74" i="2" s="1"/>
  <c r="N48" i="1"/>
  <c r="J48" i="1"/>
  <c r="F48" i="1"/>
  <c r="Q47" i="1"/>
  <c r="Q48" i="1" s="1"/>
  <c r="P47" i="1"/>
  <c r="P48" i="1" s="1"/>
  <c r="O47" i="1"/>
  <c r="O48" i="1" s="1"/>
  <c r="N47" i="1"/>
  <c r="M47" i="1"/>
  <c r="M48" i="1" s="1"/>
  <c r="L47" i="1"/>
  <c r="L48" i="1" s="1"/>
  <c r="K47" i="1"/>
  <c r="J47" i="1"/>
  <c r="I47" i="1"/>
  <c r="I48" i="1" s="1"/>
  <c r="H47" i="1"/>
  <c r="H48" i="1" s="1"/>
  <c r="G47" i="1"/>
  <c r="G48" i="1" s="1"/>
  <c r="F47" i="1"/>
  <c r="E47" i="1"/>
  <c r="E48" i="1" s="1"/>
  <c r="D47" i="1"/>
  <c r="D48" i="1" s="1"/>
  <c r="C47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Q19" i="1"/>
  <c r="P19" i="1"/>
  <c r="O19" i="1"/>
  <c r="N19" i="1"/>
  <c r="M19" i="1"/>
  <c r="L19" i="1"/>
  <c r="K19" i="1"/>
  <c r="K48" i="1" s="1"/>
  <c r="J19" i="1"/>
  <c r="I19" i="1"/>
  <c r="H19" i="1"/>
  <c r="G19" i="1"/>
  <c r="F19" i="1"/>
  <c r="E19" i="1"/>
  <c r="D19" i="1"/>
  <c r="C19" i="1"/>
  <c r="C48" i="1" s="1"/>
</calcChain>
</file>

<file path=xl/sharedStrings.xml><?xml version="1.0" encoding="utf-8"?>
<sst xmlns="http://schemas.openxmlformats.org/spreadsheetml/2006/main" count="1866" uniqueCount="629">
  <si>
    <t>[Amount Rs. in Crore]</t>
  </si>
  <si>
    <t>Sr No</t>
  </si>
  <si>
    <t>Bank Name</t>
  </si>
  <si>
    <t>Shishu</t>
  </si>
  <si>
    <t>Kishor</t>
  </si>
  <si>
    <t>Tarun</t>
  </si>
  <si>
    <t>TarunPlus</t>
  </si>
  <si>
    <t>Total</t>
  </si>
  <si>
    <t>(Loans up to Rs. 50,000)</t>
  </si>
  <si>
    <t>(Loans above Rs 50,000 upto Rs 5 Lakh)</t>
  </si>
  <si>
    <t>(Loans above Rs 5 lakh upto Rs 10 Lakh)</t>
  </si>
  <si>
    <t>(Loans above Rs 10 lakh upto Rs 20 Lakh)</t>
  </si>
  <si>
    <t>No Of A/Cs</t>
  </si>
  <si>
    <t>Sanction Amt</t>
  </si>
  <si>
    <t>Disbursement Amt</t>
  </si>
  <si>
    <t>State Bank of India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</si>
  <si>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</si>
  <si>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</si>
  <si>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</si>
  <si>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</si>
  <si>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</si>
  <si>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</si>
  <si>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</si>
  <si>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National Bank</t>
  </si>
  <si>
    <t>Union Bank of India</t>
  </si>
  <si>
    <t>Punjab &amp; Sind Bank</t>
  </si>
  <si>
    <t>UCO Bank</t>
  </si>
  <si>
    <t>Federal Bank</t>
  </si>
  <si>
    <t>Jammu &amp; Kashmir Bank</t>
  </si>
  <si>
    <t>Karnataka Bank</t>
  </si>
  <si>
    <t>Karur Vysya Bank</t>
  </si>
  <si>
    <t>Ratnakar Bank</t>
  </si>
  <si>
    <t>South Indian Bank</t>
  </si>
  <si>
    <t>ICICI Bank</t>
  </si>
  <si>
    <t>Axis Bank</t>
  </si>
  <si>
    <t>IndusInd Bank</t>
  </si>
  <si>
    <t>Yes Bank</t>
  </si>
  <si>
    <t>HDFC Bank</t>
  </si>
  <si>
    <t>DCB Bank</t>
  </si>
  <si>
    <t>Kotak Mahindra Bank</t>
  </si>
  <si>
    <t>Bandhan Bank</t>
  </si>
  <si>
    <t>IDFC Bank Limited</t>
  </si>
  <si>
    <t>IDBI Bank Limited</t>
  </si>
  <si>
    <t>Rajasthan Gramin Bank</t>
  </si>
  <si>
    <t>SURYODAY MICRO FINANCE LIMITED</t>
  </si>
  <si>
    <t>Utkarsh Small Finance Bank</t>
  </si>
  <si>
    <t>Ujjivan Small Finance Bank</t>
  </si>
  <si>
    <t>Jana Small Finance Bank Limited</t>
  </si>
  <si>
    <t>Equitas Small Finance Bank</t>
  </si>
  <si>
    <t>AU Small Finance Bank Limited</t>
  </si>
  <si>
    <t>ESAF Small Finance Bank</t>
  </si>
  <si>
    <t>Unity Small Finance Bank Ltd.</t>
  </si>
  <si>
    <t>Grand Total</t>
  </si>
  <si>
    <t xml:space="preserve">  STATE LEVEL BANKERS' COMMITTEE RAJASTHAN</t>
  </si>
  <si>
    <t>(CONVENOR- BANK OF BARODA)   FY :   2025 - 26</t>
  </si>
  <si>
    <t>BANKWISE CUMMULATIVE BANKLINKAGE POSITION UNDER SHG</t>
  </si>
  <si>
    <t>Amt in Rs. Lacs</t>
  </si>
  <si>
    <t>Sr. No.</t>
  </si>
  <si>
    <t>Banks</t>
  </si>
  <si>
    <t>SB Account Opening Progress during the FY upto Reporting Quarter</t>
  </si>
  <si>
    <t>Outstanding SB A/C as on Current Quarter</t>
  </si>
  <si>
    <t>Total SHG</t>
  </si>
  <si>
    <t>Out of which Women</t>
  </si>
  <si>
    <t>A/C</t>
  </si>
  <si>
    <t>AMT</t>
  </si>
  <si>
    <t>NATIONALIZED BANKS</t>
  </si>
  <si>
    <t>STATE BANK OF INDIA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</si>
  <si>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</si>
  <si>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</si>
  <si>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</si>
  <si>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</si>
  <si>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</si>
  <si>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</si>
  <si>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</si>
  <si>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</si>
  <si>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</si>
  <si>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</si>
  <si>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BANK OF INDIA</t>
  </si>
  <si>
    <t>Sub Total</t>
  </si>
  <si>
    <t>PRIVATE SECTOR BANKS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</si>
  <si>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</si>
  <si>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</si>
  <si>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</si>
  <si>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</si>
  <si>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</si>
  <si>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</si>
  <si>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</si>
  <si>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</si>
  <si>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</si>
  <si>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</si>
  <si>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</si>
  <si>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</si>
  <si>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</si>
  <si>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</si>
  <si>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KARUR VYSYA BANK</t>
  </si>
  <si>
    <t>KOTAK MAHINDRA BANK</t>
  </si>
  <si>
    <t>DBS BANK INDIA (E-LVB)</t>
  </si>
  <si>
    <t>RBL BANK</t>
  </si>
  <si>
    <t>SOUTH INDIAN BANK</t>
  </si>
  <si>
    <t>TAMILNAD MERCANTILE BANK</t>
  </si>
  <si>
    <t>YES BANK</t>
  </si>
  <si>
    <t>THE NAINITAL BANK LTD</t>
  </si>
  <si>
    <t>MUFG BANK</t>
  </si>
  <si>
    <t>STANDARD CHARTERED BANK LTD</t>
  </si>
  <si>
    <t>HSBC BANK</t>
  </si>
  <si>
    <t>Sub Total of Private Sector Banks</t>
  </si>
  <si>
    <t>Total COM. Banks.</t>
  </si>
  <si>
    <t>REGIONAL RURAL BANKS</t>
  </si>
  <si>
    <t>RAJASTHAN GRAMIN BANK</t>
  </si>
  <si>
    <t>Sub Total of RRBs</t>
  </si>
  <si>
    <t xml:space="preserve">COOPERATIVE SECTOR BANKS </t>
  </si>
  <si>
    <t>RAJASTHAN STATE COOPERATIVE BANK</t>
  </si>
  <si>
    <t>RAJASTHAN STATE LAND DEVELOPMENT BANK</t>
  </si>
  <si>
    <t xml:space="preserve">Sub Total of Co-op Sector Bank </t>
  </si>
  <si>
    <t xml:space="preserve">SMALL FINANCE BANK </t>
  </si>
  <si>
    <t>AU SMALL FIN.BANK</t>
  </si>
  <si>
    <t>EQUITAS SMALL FIN. BANK</t>
  </si>
  <si>
    <t>UJJIVAN SMALL FIN. BANK</t>
  </si>
  <si>
    <t>JANA SMALL FIN. BANK</t>
  </si>
  <si>
    <t>CAPITAL SMALL FIN. BANK</t>
  </si>
  <si>
    <t>UTKARSH SMALL FIN. BANK</t>
  </si>
  <si>
    <t>UNITY SMALL FINANCE BANK</t>
  </si>
  <si>
    <t>ESAF SMALL FIN. BANK</t>
  </si>
  <si>
    <t>SURYODAY SMALL FIN. BANK</t>
  </si>
  <si>
    <t xml:space="preserve">Sub Total of Small Finance Bank  </t>
  </si>
  <si>
    <t>PAYMENT BANKS</t>
  </si>
  <si>
    <t>FINO PAYMENTS BANK</t>
  </si>
  <si>
    <t>AIRTEL PAYMENTS BANK</t>
  </si>
  <si>
    <t>INDIA POST PAYMENTS BANK</t>
  </si>
  <si>
    <t>Sub Total of Payment Banks</t>
  </si>
  <si>
    <t>Annexure- 22</t>
  </si>
  <si>
    <t>BANKWISE CUMMULATIVE CREDIT LINKAGE POSITION UNDER SHG</t>
  </si>
  <si>
    <t>Cumulative disbursment during the FY upto reporting quarter</t>
  </si>
  <si>
    <t>Outstanding as on reporting Quarter</t>
  </si>
  <si>
    <t>Sr. No</t>
  </si>
  <si>
    <t>Targets</t>
  </si>
  <si>
    <t>Applications Forwarded</t>
  </si>
  <si>
    <t>Sanctioned</t>
  </si>
  <si>
    <t>Disbursed</t>
  </si>
  <si>
    <t>Total Applications Pending</t>
  </si>
  <si>
    <t>Pending for</t>
  </si>
  <si>
    <t>&gt;14 days</t>
  </si>
  <si>
    <t>&gt;30 days</t>
  </si>
  <si>
    <t>AU SMALL FINANCE BANK</t>
  </si>
  <si>
    <t>District Name</t>
  </si>
  <si>
    <t>JHUNJHUNU</t>
  </si>
  <si>
    <t>RAJSAMAND</t>
  </si>
  <si>
    <t>DHOLPUR</t>
  </si>
  <si>
    <t>DAUSA</t>
  </si>
  <si>
    <t>JAIPUR</t>
  </si>
  <si>
    <t>KARAULI</t>
  </si>
  <si>
    <t>SAWAI MADHOPUR</t>
  </si>
  <si>
    <t>ALWAR</t>
  </si>
  <si>
    <t>DUNGARPUR</t>
  </si>
  <si>
    <t>JAISALMER</t>
  </si>
  <si>
    <t>PALI</t>
  </si>
  <si>
    <t>SIKAR</t>
  </si>
  <si>
    <t>JALORE</t>
  </si>
  <si>
    <t>JODHPUR</t>
  </si>
  <si>
    <t>CHURU</t>
  </si>
  <si>
    <t>BUNDI</t>
  </si>
  <si>
    <t>CHITTORGARH</t>
  </si>
  <si>
    <t>UDAIPUR</t>
  </si>
  <si>
    <t>BARMER</t>
  </si>
  <si>
    <t>NAGAUR</t>
  </si>
  <si>
    <t>BANSWARA</t>
  </si>
  <si>
    <t>BIKANER</t>
  </si>
  <si>
    <t>SRI GANGANAGAR</t>
  </si>
  <si>
    <t>BARAN</t>
  </si>
  <si>
    <t>BHILWARA</t>
  </si>
  <si>
    <t>TONK</t>
  </si>
  <si>
    <t>HANUMANGARH</t>
  </si>
  <si>
    <t>AJMER</t>
  </si>
  <si>
    <t>DEEG</t>
  </si>
  <si>
    <t>SIROHI</t>
  </si>
  <si>
    <t>PHALODI</t>
  </si>
  <si>
    <t>BHARATPUR</t>
  </si>
  <si>
    <t>KOTA</t>
  </si>
  <si>
    <t>PRATAPGARH</t>
  </si>
  <si>
    <t>BEAWAR</t>
  </si>
  <si>
    <t>DIDWANA KUCHAMAN</t>
  </si>
  <si>
    <t>JHALAWAR</t>
  </si>
  <si>
    <t>KHAIRTHAL TIJARA</t>
  </si>
  <si>
    <t>SALUMBAR</t>
  </si>
  <si>
    <t>CITY UNION BANK LIMITED</t>
  </si>
  <si>
    <t>ICICI BANK LIMITED</t>
  </si>
  <si>
    <t>THE NAINITAL BANK LIMITED</t>
  </si>
  <si>
    <t>ICICI BANK LTD</t>
  </si>
  <si>
    <t>IDFC FIRST BANK LIMITED</t>
  </si>
  <si>
    <t xml:space="preserve"> STATE LEVEL BANKERS' COMMITTEE RAJASTHAN</t>
  </si>
  <si>
    <t>Amt in Rs. Lakh</t>
  </si>
  <si>
    <t>Sl. No.</t>
  </si>
  <si>
    <t>Application forwarded / received</t>
  </si>
  <si>
    <t>No. of cases Sanctioned</t>
  </si>
  <si>
    <t>No. of cases Disbursed</t>
  </si>
  <si>
    <t>Application Pending</t>
  </si>
  <si>
    <t>Application Rejected</t>
  </si>
  <si>
    <t>PUBLIC SECTOR BANKS</t>
  </si>
  <si>
    <t>Name of Sponsore Bank</t>
  </si>
  <si>
    <t>AAP Target FY 2025-26</t>
  </si>
  <si>
    <t>ACHIEVEMENT</t>
  </si>
  <si>
    <t>Out of Settled</t>
  </si>
  <si>
    <t>Out of Settled under Self Employment</t>
  </si>
  <si>
    <t>% of Settlement &amp; Credit Linkage</t>
  </si>
  <si>
    <t>Number of Programmes</t>
  </si>
  <si>
    <t>Number of Candidates</t>
  </si>
  <si>
    <t>Number of Programmes Conducted</t>
  </si>
  <si>
    <t>Number of Candidates Trained</t>
  </si>
  <si>
    <t>No. of Candidates Settled</t>
  </si>
  <si>
    <t>Self Employment</t>
  </si>
  <si>
    <t>Wage Employment</t>
  </si>
  <si>
    <t>With Bank Finance</t>
  </si>
  <si>
    <t>With Self Finance</t>
  </si>
  <si>
    <t>% Settled to Trained</t>
  </si>
  <si>
    <t>% of Credit Linkage to Self Employment</t>
  </si>
  <si>
    <t>Ajmer</t>
  </si>
  <si>
    <t>Banswara</t>
  </si>
  <si>
    <t>Bundi</t>
  </si>
  <si>
    <t>Chittorgarh</t>
  </si>
  <si>
    <t>Churu</t>
  </si>
  <si>
    <t>Dungarpur</t>
  </si>
  <si>
    <t>Jaipur</t>
  </si>
  <si>
    <t>Jhunjhunu</t>
  </si>
  <si>
    <t>Karauli</t>
  </si>
  <si>
    <t>Pratapgarh</t>
  </si>
  <si>
    <t>Sawai Madhopur</t>
  </si>
  <si>
    <t>Tonk</t>
  </si>
  <si>
    <t>Kota</t>
  </si>
  <si>
    <t>Jodhpur</t>
  </si>
  <si>
    <t>Udaipur</t>
  </si>
  <si>
    <t>Balekhan, Jaipur</t>
  </si>
  <si>
    <t>Sri Ganganagar</t>
  </si>
  <si>
    <t>Alwar</t>
  </si>
  <si>
    <t>Bharatpur</t>
  </si>
  <si>
    <t>Dholpur</t>
  </si>
  <si>
    <t>Jhalawar</t>
  </si>
  <si>
    <t>Sikar</t>
  </si>
  <si>
    <t>Baran</t>
  </si>
  <si>
    <t>RUDSET</t>
  </si>
  <si>
    <t>Bhilwara</t>
  </si>
  <si>
    <t>Barmer</t>
  </si>
  <si>
    <t>Bikaner</t>
  </si>
  <si>
    <t>Hanumangarh</t>
  </si>
  <si>
    <t>Jaisalmer</t>
  </si>
  <si>
    <t>Jalore</t>
  </si>
  <si>
    <t>Pali</t>
  </si>
  <si>
    <t>Rajasamand</t>
  </si>
  <si>
    <t>Sirohi</t>
  </si>
  <si>
    <t>Dausa</t>
  </si>
  <si>
    <t>Nagaur</t>
  </si>
  <si>
    <t>S.No.</t>
  </si>
  <si>
    <t>District</t>
  </si>
  <si>
    <t>Status</t>
  </si>
  <si>
    <t>Address of FLC</t>
  </si>
  <si>
    <t>POST VACANT</t>
  </si>
  <si>
    <t xml:space="preserve">BALOTRA </t>
  </si>
  <si>
    <t>Lead Bank Office, Sawalkot Building, Jaisalmer Road. BARMER</t>
  </si>
  <si>
    <t>DIDWANA-KUCHAMAN</t>
  </si>
  <si>
    <t>250 NEW DHAN MANDI HANUMANGARH LDM OFFICE</t>
  </si>
  <si>
    <t>NH-52 BALEKHAN NEAR GOVINDARH CHOMU JAIPUR</t>
  </si>
  <si>
    <t>LDM Office, Ist Floor Shiv Marg, Jaissalmer</t>
  </si>
  <si>
    <t>KHAIRTHAL-TIJARA</t>
  </si>
  <si>
    <t>KOTPUTLI-BEHROR</t>
  </si>
  <si>
    <t>LDM Office, Hotel Pawan, Opp. Piraba, Rajsamand</t>
  </si>
  <si>
    <t>SALUMBER</t>
  </si>
  <si>
    <t>LDMO,Sikar</t>
  </si>
  <si>
    <t>Kanti Sadan, Ist Floor, Old Bus Stand Road, Sirohi</t>
  </si>
  <si>
    <t>BERION KA BAS, KRISHNA NAGAR, BARMER (RAJ.)- 344001</t>
  </si>
  <si>
    <t>Beawar</t>
  </si>
  <si>
    <t>1 E 58, JAI NARAYAN VYAS COLONY, BIKANER, RAJASTHAN - 334001</t>
  </si>
  <si>
    <t>RGB, Chittorgarh-Main branch, Chittorgarh</t>
  </si>
  <si>
    <t>RAJASTHAN STATE LEVEL BANKERS' COMMITTEE</t>
  </si>
  <si>
    <t>CONVENOR : BANK OF BARODA</t>
  </si>
  <si>
    <t>EDUCATION LOAN</t>
  </si>
  <si>
    <t>As On 30th September 2025</t>
  </si>
  <si>
    <t>A</t>
  </si>
  <si>
    <t xml:space="preserve"> PRIVATE SECTOR BANKS</t>
  </si>
  <si>
    <t>C</t>
  </si>
  <si>
    <t>D</t>
  </si>
  <si>
    <t>TOTAL COM. BANK</t>
  </si>
  <si>
    <t>E</t>
  </si>
  <si>
    <t>COOPERATIVE SECTOR BANKS</t>
  </si>
  <si>
    <t>Rajasthan State Cooperative Bank</t>
  </si>
  <si>
    <t>Rajasthan State Land Development Bank</t>
  </si>
  <si>
    <t>F</t>
  </si>
  <si>
    <t>SMALL FINANCE BANK</t>
  </si>
  <si>
    <t>G</t>
  </si>
  <si>
    <t>Annexure- 30</t>
  </si>
  <si>
    <t>HOUSING LOAN</t>
  </si>
  <si>
    <t>Annexure- 31</t>
  </si>
  <si>
    <t>BANKWISE POSITION OF NPA &amp; WRITTEN OFF ADVANCES</t>
  </si>
  <si>
    <t>Total Advances</t>
  </si>
  <si>
    <t>NPA</t>
  </si>
  <si>
    <t>% NPA Total To Advance</t>
  </si>
  <si>
    <t>Annexure- 32</t>
  </si>
  <si>
    <t>BANKWISE NPA POSITION UNDER PRIORITY SECTOR ADVANCES</t>
  </si>
  <si>
    <t>Agriculture</t>
  </si>
  <si>
    <t>Mse</t>
  </si>
  <si>
    <t>Me</t>
  </si>
  <si>
    <t>Ops</t>
  </si>
  <si>
    <t>Tps</t>
  </si>
  <si>
    <t>Total Advance</t>
  </si>
  <si>
    <t>Outstanding</t>
  </si>
  <si>
    <t>% NPA</t>
  </si>
  <si>
    <t>B</t>
  </si>
  <si>
    <t>CUMULATIVE PROGRESS UNDER JLG (JOINT LIABILITIES GROUP)</t>
  </si>
  <si>
    <t xml:space="preserve">Sl. No. </t>
  </si>
  <si>
    <t xml:space="preserve">Name of Bank </t>
  </si>
  <si>
    <t>Target (No. of JLG) for the FY 2025 - 26</t>
  </si>
  <si>
    <t>No. of JLG formed</t>
  </si>
  <si>
    <t xml:space="preserve">Amount Sanctioned (Rs. In lakh) </t>
  </si>
  <si>
    <t>PMMY Bank wise Disbursement as on 30.01.2026</t>
  </si>
  <si>
    <t>Annexure- 21</t>
  </si>
  <si>
    <t>As On   31.12.2025</t>
  </si>
  <si>
    <t>MNSUPY as on 30.01.2026 Bankwise Progress</t>
  </si>
  <si>
    <t>Sno</t>
  </si>
  <si>
    <t>Achieved In %age (Target vs Ach.)</t>
  </si>
  <si>
    <t>Applications Pending</t>
  </si>
  <si>
    <t>As on 30.09.2025</t>
  </si>
  <si>
    <t>As on 30.01.2026</t>
  </si>
  <si>
    <t>&lt; 30days</t>
  </si>
  <si>
    <t>&gt; 30days</t>
  </si>
  <si>
    <t>RSCB</t>
  </si>
  <si>
    <t>RSLDB</t>
  </si>
  <si>
    <t>TOTAL</t>
  </si>
  <si>
    <t>MNSUPY as on 30.01.2026 Districtwise</t>
  </si>
  <si>
    <t>Forwarded (To FI)</t>
  </si>
  <si>
    <t>Rejected (by FI)</t>
  </si>
  <si>
    <t>Approved (FI)</t>
  </si>
  <si>
    <t>Target Vs Sanctioned (% achivement)</t>
  </si>
  <si>
    <t>Disbursed By FI (No.)</t>
  </si>
  <si>
    <t>Subsidy Transfered</t>
  </si>
  <si>
    <t>Pending (FI) FY 25-26</t>
  </si>
  <si>
    <t>Till quarter ended  31.12.2025 the FY 2025 - 26</t>
  </si>
  <si>
    <t>Achievement upto Qtr. Ended   30.09.2025</t>
  </si>
  <si>
    <t xml:space="preserve">Achievement during the FY  2025 - 26 up to the quarter ended  31.12.2025 </t>
  </si>
  <si>
    <t>Vishwakarma Laghu Udyog Protsahan Yojana Bankwise reportas on 15.01.2026</t>
  </si>
  <si>
    <t>Sanction %Age</t>
  </si>
  <si>
    <t>KOTAK MAHINDRA BANK LTD</t>
  </si>
  <si>
    <t>RCCB</t>
  </si>
  <si>
    <t>AU SFB LTD</t>
  </si>
  <si>
    <t>JANA SFB LTD</t>
  </si>
  <si>
    <t>UJJIVAN SFB</t>
  </si>
  <si>
    <t>VISHWAKARMA YUVA UDYAMI PROTSAHAN YOJANA DISTRICTWISE REPORT DATE- 16-01-2026</t>
  </si>
  <si>
    <t>DIC Name</t>
  </si>
  <si>
    <t>Financial Target (Amt. In Lakhs)</t>
  </si>
  <si>
    <t>Recd. in DIC (No of Application)</t>
  </si>
  <si>
    <t>Forwarded (FI) (No of Application)</t>
  </si>
  <si>
    <t>Average file forward to FI</t>
  </si>
  <si>
    <t>Pending (FI) (No of Application)</t>
  </si>
  <si>
    <t>Sanctioned (FI) (No of Application)</t>
  </si>
  <si>
    <t>Disbursed (FI) (No of Application)</t>
  </si>
  <si>
    <t>BALOTRA</t>
  </si>
  <si>
    <t>BHIWADI</t>
  </si>
  <si>
    <t>CHHITORGARH</t>
  </si>
  <si>
    <t>JAIPUR RURAL</t>
  </si>
  <si>
    <t>JAIPUR URBAN</t>
  </si>
  <si>
    <t>KOTPUTLI BEHROAD</t>
  </si>
  <si>
    <t xml:space="preserve"> PROGRESS UNDER PM SURYA GHAR SCHEME (As on   31.12.2025)</t>
  </si>
  <si>
    <t>Annexure- 27</t>
  </si>
  <si>
    <t>As On 31st December 2025</t>
  </si>
  <si>
    <t xml:space="preserve"> PROGRESS UNDER PM VISHWAKARMA SCHEME (As on   31.12.2025)</t>
  </si>
  <si>
    <r>
      <t>PM SVANidhi Bank wise Progress  - Dated 09.02.2026</t>
    </r>
    <r>
      <rPr>
        <b/>
        <sz val="20"/>
        <color rgb="FFC00000"/>
        <rFont val="Calibri"/>
        <family val="2"/>
      </rPr>
      <t xml:space="preserve"> (1st Loan)</t>
    </r>
  </si>
  <si>
    <t>Bank Type Name</t>
  </si>
  <si>
    <t>Target Till 2030</t>
  </si>
  <si>
    <t xml:space="preserve"> Eligible Applications</t>
  </si>
  <si>
    <t>Sanctioned App</t>
  </si>
  <si>
    <t>Disbursal Achievement
 %</t>
  </si>
  <si>
    <t xml:space="preserve">Sanction but Pending for Disbursement </t>
  </si>
  <si>
    <t>Pending App for Sanction</t>
  </si>
  <si>
    <t>Total Pendency at Bank level</t>
  </si>
  <si>
    <t>Returned by Bank</t>
  </si>
  <si>
    <t>Digitally Inactive</t>
  </si>
  <si>
    <t>No of Loan Repaid</t>
  </si>
  <si>
    <t>Public Sector Banks</t>
  </si>
  <si>
    <t>Public Sector Banks Total</t>
  </si>
  <si>
    <t>Regional Rural Banks</t>
  </si>
  <si>
    <t>Regional Rural Banks Total</t>
  </si>
  <si>
    <t>Private Sector Banks</t>
  </si>
  <si>
    <t>TAMILNAD MERCANTILE BANK LTD</t>
  </si>
  <si>
    <t>THE JAMMU AND KASHMIR BANK LTD</t>
  </si>
  <si>
    <t>YES BANK LTD</t>
  </si>
  <si>
    <t>IDBI BANK LTD</t>
  </si>
  <si>
    <t>HDFC BANK LTD</t>
  </si>
  <si>
    <t>THE FEDERAL BANK LTD</t>
  </si>
  <si>
    <t>INDUSIND BANK LIMITED</t>
  </si>
  <si>
    <t>DCB BANK LIMITED</t>
  </si>
  <si>
    <t>CITY UNION BANK LTD</t>
  </si>
  <si>
    <t>DBS BANK INDIA LIMITED</t>
  </si>
  <si>
    <t>DHANLAXMI BANK LTD</t>
  </si>
  <si>
    <t>SBM BANK (INDIA) LIMITED</t>
  </si>
  <si>
    <t>STANDARD CHARTERED BANK</t>
  </si>
  <si>
    <t>Private Sector Banks Total</t>
  </si>
  <si>
    <t>Small Finance Banks (SFBs)</t>
  </si>
  <si>
    <t>UNITY SMALL FINANCE BANK LTD.</t>
  </si>
  <si>
    <t>AU SMALL FINANCE BANK LIMITED</t>
  </si>
  <si>
    <r>
      <t xml:space="preserve">UJJIVAN SMALL FINANCE BANK </t>
    </r>
    <r>
      <rPr>
        <sz val="14"/>
        <color theme="0"/>
        <rFont val="Cambria"/>
        <family val="1"/>
      </rPr>
      <t>LIMITED</t>
    </r>
  </si>
  <si>
    <r>
      <t xml:space="preserve">JANA SMALL FINANCE BANK </t>
    </r>
    <r>
      <rPr>
        <sz val="14"/>
        <color theme="0"/>
        <rFont val="Cambria"/>
        <family val="1"/>
      </rPr>
      <t>LIMITED</t>
    </r>
  </si>
  <si>
    <r>
      <t xml:space="preserve">ESAF SMALL FINANCE BANK </t>
    </r>
    <r>
      <rPr>
        <sz val="14"/>
        <color theme="0"/>
        <rFont val="Cambria"/>
        <family val="1"/>
      </rPr>
      <t>LIMITED</t>
    </r>
  </si>
  <si>
    <r>
      <t xml:space="preserve">UTKARSH SMALL FINANCE BANK </t>
    </r>
    <r>
      <rPr>
        <sz val="14"/>
        <color theme="0"/>
        <rFont val="Cambria"/>
        <family val="1"/>
      </rPr>
      <t>LIMITED</t>
    </r>
  </si>
  <si>
    <r>
      <t xml:space="preserve">EQUITAS SMALL FINANCE BANK </t>
    </r>
    <r>
      <rPr>
        <sz val="14"/>
        <color theme="0"/>
        <rFont val="Cambria"/>
        <family val="1"/>
      </rPr>
      <t>LIMITED</t>
    </r>
  </si>
  <si>
    <r>
      <t xml:space="preserve">CAPITAL SMALL FINANCE BANK </t>
    </r>
    <r>
      <rPr>
        <sz val="14"/>
        <color theme="0"/>
        <rFont val="Cambria"/>
        <family val="1"/>
      </rPr>
      <t>LIMITED</t>
    </r>
  </si>
  <si>
    <r>
      <t xml:space="preserve">SURYODAY SMALL FINANCE BANK </t>
    </r>
    <r>
      <rPr>
        <sz val="14"/>
        <color theme="0"/>
        <rFont val="Cambria"/>
        <family val="1"/>
      </rPr>
      <t>LIMITED</t>
    </r>
  </si>
  <si>
    <r>
      <t xml:space="preserve">FINCARE SMALL FINANCE BANK </t>
    </r>
    <r>
      <rPr>
        <sz val="14"/>
        <color theme="0"/>
        <rFont val="Cambria"/>
        <family val="1"/>
      </rPr>
      <t>LIMITED</t>
    </r>
  </si>
  <si>
    <t>Small Finance Banks (SFBs) Total</t>
  </si>
  <si>
    <t>State Co-operative Banks</t>
  </si>
  <si>
    <t>THE RAJASTHAN STATE COOPERATIVE BANK LTD.</t>
  </si>
  <si>
    <t>KDCCB LTD</t>
  </si>
  <si>
    <t>Adilabad District Central Cooperative Bank Ltd.</t>
  </si>
  <si>
    <t>State Co-operative Banks Total</t>
  </si>
  <si>
    <t>Payment Bank</t>
  </si>
  <si>
    <t>FINO PAYMENTS BANK LTD</t>
  </si>
  <si>
    <t>Payment Bank Total</t>
  </si>
  <si>
    <t>Urban Co-operative Banks</t>
  </si>
  <si>
    <t>ADARSH CO-OPERATIVE URBAN BANK LTD</t>
  </si>
  <si>
    <t>THE SARASWAT CO-OPERATIVE BANK LTD</t>
  </si>
  <si>
    <t>BASSEIN CATHOLIC CO-OP.BANK LTD.</t>
  </si>
  <si>
    <t>Urban Co-operative Banks Total</t>
  </si>
  <si>
    <t>Micro Finance Institutions (MFIs)</t>
  </si>
  <si>
    <t>ANNAPURNA FINANCE PVT. LTD.</t>
  </si>
  <si>
    <t>MIDLAND MICROFIN LIMITED</t>
  </si>
  <si>
    <t>MUTHOOT MICROFIN LTD</t>
  </si>
  <si>
    <t>CASHPOR MICRO CREDIT</t>
  </si>
  <si>
    <t>SONATA FINANCE PRIVATE LIMITED</t>
  </si>
  <si>
    <t>AGORA MICROFINANCE INDIA LTD</t>
  </si>
  <si>
    <t>ADHIKAR MICROFINANCE PRIVATE LIMITED</t>
  </si>
  <si>
    <t>Micro Finance Institutions (MFIs) Total</t>
  </si>
  <si>
    <t>NBFC / Fintechs</t>
  </si>
  <si>
    <t>Fullerton India Credit Company Ltd.</t>
  </si>
  <si>
    <t>NBFC / Fintechs Total</t>
  </si>
  <si>
    <r>
      <t>PM SVANidhi Bank wise Progress  - Dated 09.02.2026</t>
    </r>
    <r>
      <rPr>
        <b/>
        <sz val="20"/>
        <color rgb="FFC00000"/>
        <rFont val="Calibri"/>
        <family val="2"/>
      </rPr>
      <t xml:space="preserve"> (2nd Loan)</t>
    </r>
  </si>
  <si>
    <t>No of 1st Loan Repaid</t>
  </si>
  <si>
    <t>To be Applied for 2nd Loan</t>
  </si>
  <si>
    <r>
      <t>PM SVANidhi Bank wise Progress  - Dated 09.02.2026</t>
    </r>
    <r>
      <rPr>
        <b/>
        <sz val="20"/>
        <color rgb="FFC00000"/>
        <rFont val="Calibri"/>
        <family val="2"/>
      </rPr>
      <t xml:space="preserve"> (3rd Loan)</t>
    </r>
  </si>
  <si>
    <t>No of 2nd Loan Repaid</t>
  </si>
  <si>
    <t>to be applied for 3rd Loan</t>
  </si>
  <si>
    <t xml:space="preserve">Training, Settlement &amp; Credit Linkage of RSETI Candidates during the FY 2025-26 (From 01.04.2025 to 31.12.2025)                                                                                                                                                                                                                                             </t>
  </si>
  <si>
    <t>Name of RSETI Center</t>
  </si>
  <si>
    <t>Total Rajasthan</t>
  </si>
  <si>
    <t>FLC Run by Lead Bank as 31.12.2025</t>
  </si>
  <si>
    <t>FLC Code*</t>
  </si>
  <si>
    <t>Date of opening</t>
  </si>
  <si>
    <t>Sponsor Bank</t>
  </si>
  <si>
    <t>APPOINTED</t>
  </si>
  <si>
    <t>26.12.2009</t>
  </si>
  <si>
    <t>2353,HBU Nagar(Extension) Ajmer</t>
  </si>
  <si>
    <t>11/01/2018</t>
  </si>
  <si>
    <t>PNB, MANU MARG,ALWAR</t>
  </si>
  <si>
    <t>NA</t>
  </si>
  <si>
    <t>01-04-2025</t>
  </si>
  <si>
    <t>LDM office, Balotra</t>
  </si>
  <si>
    <t>Opposite Sadar Thana, Janamedi, Banswara 327001</t>
  </si>
  <si>
    <t>Kota Road, Baran</t>
  </si>
  <si>
    <t>52301</t>
  </si>
  <si>
    <t>21/03/2011</t>
  </si>
  <si>
    <t>VACANT</t>
  </si>
  <si>
    <t>LDM office, Beawar</t>
  </si>
  <si>
    <t>02/12/2010</t>
  </si>
  <si>
    <t>PNB HOUSE, 2nd Floor, SUPER BAZAR, BHARATPUR</t>
  </si>
  <si>
    <t>20-07-2012</t>
  </si>
  <si>
    <t>BANK OF BARODA PUR ROAD  BHILWARA</t>
  </si>
  <si>
    <t>52001</t>
  </si>
  <si>
    <t>27/12/2010</t>
  </si>
  <si>
    <t>SBI PUBLIC PARK , LDM OFFICE, BIKANER</t>
  </si>
  <si>
    <t>BUDNI</t>
  </si>
  <si>
    <t>24.02.2011</t>
  </si>
  <si>
    <t>BSVS, ITI ke samne, Nainwa road, Bundi</t>
  </si>
  <si>
    <t>14.09.2011</t>
  </si>
  <si>
    <t>155/4, Main Road, Gandhi Nagar, Chittorgarh</t>
  </si>
  <si>
    <t>11.09.11</t>
  </si>
  <si>
    <t>Khasaa no 271 sector -1 near Roadways bus stand Sainik Basti ,Churu-331001</t>
  </si>
  <si>
    <t>22.02.2012</t>
  </si>
  <si>
    <t>Tiwari Dharam Kanta, Agra road, Dausa-303303</t>
  </si>
  <si>
    <t>pnb, ldM Office DEEG</t>
  </si>
  <si>
    <t>01/04/2022</t>
  </si>
  <si>
    <t>DHOOLKOT DHOLPUR</t>
  </si>
  <si>
    <t>LDM office, DIDWANA-KUCHAMAN</t>
  </si>
  <si>
    <t>17.09.2011</t>
  </si>
  <si>
    <t>Baroda Swarojgar Vikas Sansthan, Opposite Rajshree Talkies, Udaipur Road - 314001</t>
  </si>
  <si>
    <t>GANGANAGAR</t>
  </si>
  <si>
    <t>18/07/2011</t>
  </si>
  <si>
    <t xml:space="preserve">Lead Bank Office, PNB Circle office, 3rd Flour Near Mira Chowk, Sri Ganganagar      </t>
  </si>
  <si>
    <t>51701</t>
  </si>
  <si>
    <t>18/03/2011</t>
  </si>
  <si>
    <t>LDM office, Jaipur</t>
  </si>
  <si>
    <t>JAIPUR (GRAMIN)</t>
  </si>
  <si>
    <t>21/07/2007</t>
  </si>
  <si>
    <t>52201</t>
  </si>
  <si>
    <t>25/03/2011</t>
  </si>
  <si>
    <t>52501</t>
  </si>
  <si>
    <t>SBI, MAIN BRANCH ,JALORE</t>
  </si>
  <si>
    <t>Room no1, Minisecretriat,Jhalawar</t>
  </si>
  <si>
    <t>11.02.2011</t>
  </si>
  <si>
    <t>Lal Kothi, Near Gudha Road, Railway Crossing , Jhunjhunu</t>
  </si>
  <si>
    <t>15/04/2024</t>
  </si>
  <si>
    <t>ICICI BANK LTD. MAIN MARKET ,SALUMBAR-313027</t>
  </si>
  <si>
    <t>31-3-2011</t>
  </si>
  <si>
    <t>Near Kendriya Vidhalya</t>
  </si>
  <si>
    <t>16/06/2025</t>
  </si>
  <si>
    <t>ldm office khairthal</t>
  </si>
  <si>
    <t>A-61 TAGORE NAGAR , RAWATBHATA ROAD, KOTA</t>
  </si>
  <si>
    <t>15/04/2025</t>
  </si>
  <si>
    <t>ldmo Kotputli Behror</t>
  </si>
  <si>
    <t>01.11.2012</t>
  </si>
  <si>
    <t>LDM office,UCO Bank, Badli Road, Khatripura Nagaur PIN 341001</t>
  </si>
  <si>
    <t>52801</t>
  </si>
  <si>
    <t>LDM office, C/O AGM,SBI 85-86, Srikrishan Sundram, Basant Bihar, Pali-306401.</t>
  </si>
  <si>
    <t>10.10.2011</t>
  </si>
  <si>
    <t>Dhariyawad Raod, Pratapgarh</t>
  </si>
  <si>
    <t>51401</t>
  </si>
  <si>
    <t>18/08/2025</t>
  </si>
  <si>
    <t>ICICI BANK LTD. Regional Ofiice,1st Floor,28 Khetanadi MandorMandi,Jodhur-342007</t>
  </si>
  <si>
    <t>15.09.2010</t>
  </si>
  <si>
    <t xml:space="preserve">201, BAMBORI CHAURAHA , TONK ROAD , SAWAI MADHOPUR </t>
  </si>
  <si>
    <t>12/03/2010</t>
  </si>
  <si>
    <t>52601</t>
  </si>
  <si>
    <t>17-09-2011</t>
  </si>
  <si>
    <t>DITE ROAD, WAZIRPURA, TONK</t>
  </si>
  <si>
    <t>53101</t>
  </si>
  <si>
    <t>Chetak circle, Udaipur</t>
  </si>
  <si>
    <t>51002</t>
  </si>
  <si>
    <t>27/08/2014</t>
  </si>
  <si>
    <t>BRKGB, Adarsh Nagar, Ajmer</t>
  </si>
  <si>
    <t>50202</t>
  </si>
  <si>
    <t>01/12/2013</t>
  </si>
  <si>
    <t>SHIVAJI PARK ALWAR</t>
  </si>
  <si>
    <t>15/05/2024</t>
  </si>
  <si>
    <t>NEAR NEELAM CINEMA, JODHPUR ROAD, BALOTRA PIN - 344022</t>
  </si>
  <si>
    <t>53402</t>
  </si>
  <si>
    <t>25/09/2014</t>
  </si>
  <si>
    <t>Behind Old Bus Stand, Banswara</t>
  </si>
  <si>
    <t>51202</t>
  </si>
  <si>
    <t>16/02/2016</t>
  </si>
  <si>
    <t xml:space="preserve"> Main Branch Baran</t>
  </si>
  <si>
    <t>52302</t>
  </si>
  <si>
    <t>18/12/2012</t>
  </si>
  <si>
    <t>27/02/2025</t>
  </si>
  <si>
    <t>14/09/2015</t>
  </si>
  <si>
    <t>SARAS CHAURAHA, Near IG office, Bharatpur</t>
  </si>
  <si>
    <t>50802</t>
  </si>
  <si>
    <t>27/03/2014</t>
  </si>
  <si>
    <t xml:space="preserve"> Pur, Bhilwara</t>
  </si>
  <si>
    <t>52002</t>
  </si>
  <si>
    <t>01/04/2013</t>
  </si>
  <si>
    <t>53602</t>
  </si>
  <si>
    <t>RGB Seelor Branch, Bundi</t>
  </si>
  <si>
    <t>53502</t>
  </si>
  <si>
    <t>24/03/2015</t>
  </si>
  <si>
    <t>51602</t>
  </si>
  <si>
    <t>20/10/2012</t>
  </si>
  <si>
    <t>Ricco Industrial Area,Churu</t>
  </si>
  <si>
    <t>50902</t>
  </si>
  <si>
    <t>04/12/2012</t>
  </si>
  <si>
    <t>KHADI BHANDAR ROAD, DAUSA,BLOCK-DAUSA, DIST-DOUSA(RAJASTHAN) PIN-303303</t>
  </si>
  <si>
    <t>01/03/2025</t>
  </si>
  <si>
    <t>RGB DEEG branch</t>
  </si>
  <si>
    <t>15/09/2015</t>
  </si>
  <si>
    <t>Mittal Colony Dholpur ,</t>
  </si>
  <si>
    <t>01/11/2013</t>
  </si>
  <si>
    <t>VILLAGE &amp; POST DIDWANA, DURGA MARKET, BLOCK-NAGAUR, DIST-NAGAUR. (RAJASTHAN) PIN-341303</t>
  </si>
  <si>
    <t>53302</t>
  </si>
  <si>
    <t>26/03/2015</t>
  </si>
  <si>
    <t>Bus Stand, Hospital Road, Housing Board, Dungarpur,314001</t>
  </si>
  <si>
    <t>51802</t>
  </si>
  <si>
    <t>02/02/2013</t>
  </si>
  <si>
    <t>6-E-I MEERA MARG, JAWAHAR NAGAR, BLOCK-SRIGANGANAGAR,  DIST-SRIGANGANAGAR. (RAJASTHAN)PIN-335001</t>
  </si>
  <si>
    <t>51702</t>
  </si>
  <si>
    <t>07/02/2013</t>
  </si>
  <si>
    <t>RAWATSAR ROAD, NEW AABADI, HANUMANGARH TOWN, DIST-HANUMANGARH (RAJASTHAN) PIN-335513</t>
  </si>
  <si>
    <t>50002</t>
  </si>
  <si>
    <t>24/11/2012</t>
  </si>
  <si>
    <t>VILLAGE &amp; POST KHORABISAL, ROJDA NAGAR, BLOCK-AMBER DIST-JAIPUR (RAJASTHAN) PIN-302012</t>
  </si>
  <si>
    <t>52202</t>
  </si>
  <si>
    <t>31/01/2014</t>
  </si>
  <si>
    <t>VILLAGE &amp; POST POKHRAN,GHORO KA CHOWK, BLOCK-POKRAN, DIST-JAISALMER. (RAJASTHAN) PIN-345021</t>
  </si>
  <si>
    <t>52502</t>
  </si>
  <si>
    <t>27/12/2012</t>
  </si>
  <si>
    <t>VILLAGE &amp; POST RAMSEEN, BLOCK-JASWANTPURA, DIST-JALORE(RAJASTHAN) PIN-307803</t>
  </si>
  <si>
    <t>53902</t>
  </si>
  <si>
    <t>01/06/2018</t>
  </si>
  <si>
    <t>Financial Literacy Centre, RGB, Main Branch, Jhalwar</t>
  </si>
  <si>
    <t>51502</t>
  </si>
  <si>
    <t>12/07/2014</t>
  </si>
  <si>
    <t xml:space="preserve">RGB DHIGAL Branch </t>
  </si>
  <si>
    <t>53002</t>
  </si>
  <si>
    <t>29/01/2014</t>
  </si>
  <si>
    <t>VILLAGE &amp; POST MAGRA PUNJLA, BHATI CHORAHA, BLOCK-MANDOR DIST-JODHPUR (RAJASTHAN) PIN-342007</t>
  </si>
  <si>
    <t>17/09/2015</t>
  </si>
  <si>
    <t>RGB KARAULI Branch</t>
  </si>
  <si>
    <t>27/12/2024</t>
  </si>
  <si>
    <t>Main Branch, Khairthal</t>
  </si>
  <si>
    <t>53702</t>
  </si>
  <si>
    <t>01/08/2015</t>
  </si>
  <si>
    <t>RGB Dadabari</t>
  </si>
  <si>
    <t>09/05/2024</t>
  </si>
  <si>
    <t>VILLAGE &amp; POST KOTPUTLI DIST KOTPUTLI - BEHROR, PIN 303108</t>
  </si>
  <si>
    <t>51102</t>
  </si>
  <si>
    <t>16/05/2024</t>
  </si>
  <si>
    <t xml:space="preserve">VILLAGE &amp; POST JAYAL, DIST- NAGAUR PIN - 341023 </t>
  </si>
  <si>
    <t>SIKAR (NEEM KA THANA)</t>
  </si>
  <si>
    <t>22/07/2020</t>
  </si>
  <si>
    <t>Khetri Mod, Neem Ka Thana</t>
  </si>
  <si>
    <t>52802</t>
  </si>
  <si>
    <t>10/12/2012</t>
  </si>
  <si>
    <t>117, TAGORE NAGAR, OPP. SHIV TEMPLE, PALI (RAJ.) - 306401</t>
  </si>
  <si>
    <t>30/05/2024</t>
  </si>
  <si>
    <t>BEHIND ROADWAYS DEPOT, NAGAUR RAOD, PHALODI, DIST PHALODI, PIN - 342301</t>
  </si>
  <si>
    <t>29202</t>
  </si>
  <si>
    <t>Ambedkar Circle,  Pratapgarh 312605</t>
  </si>
  <si>
    <t>51402</t>
  </si>
  <si>
    <t>02/12/2014</t>
  </si>
  <si>
    <t>KANKROLI-JAN SHAKTI ROAD, OPP-SURABHI COMPLEX , KANKROLI, RAJSAMAND PIN-313324</t>
  </si>
  <si>
    <t>22/05/2024</t>
  </si>
  <si>
    <t>POST: SALUMBER, DISTRICT : SALUMBER (RAJ) PIN- 313027</t>
  </si>
  <si>
    <t>50602</t>
  </si>
  <si>
    <t>01/01/2015</t>
  </si>
  <si>
    <t>ALANPUR CHORAHA, SAWAI MADHOPUR</t>
  </si>
  <si>
    <t>51302</t>
  </si>
  <si>
    <t>29/12/2012</t>
  </si>
  <si>
    <t>VPO Mundwara District Sikar</t>
  </si>
  <si>
    <t>52602</t>
  </si>
  <si>
    <t>14/02/2013</t>
  </si>
  <si>
    <t>VILLAGE &amp; POST PINDWARA, BLOCK-PINDWARA, DIST-SIROHI (RAJASTHAN) PIN-307022</t>
  </si>
  <si>
    <t>50702</t>
  </si>
  <si>
    <t>01/01/2019</t>
  </si>
  <si>
    <t xml:space="preserve">VIVEKANAND COLONY DEOLI TONK </t>
  </si>
  <si>
    <t>53102</t>
  </si>
  <si>
    <t>18/07/2013</t>
  </si>
  <si>
    <t>Main Road, Village &amp; Post-Thoor, Tehsil Badgaon, Distt. Udaipur.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</si>
</sst>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;\-#,##0"/>
    <numFmt numFmtId="165" formatCode="_ * #,##0.00_ ;_ * \-#,##0.00_ ;_ * &quot;-&quot;??_ ;_ @_ 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32323"/>
      <name val="Calibri"/>
      <family val="2"/>
      <scheme val="minor"/>
    </font>
    <font>
      <sz val="11"/>
      <color rgb="FF23232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rgb="FF232323"/>
      <name val="Arial"/>
      <family val="2"/>
    </font>
    <font>
      <sz val="11"/>
      <color rgb="FF232323"/>
      <name val="Arial"/>
      <family val="2"/>
    </font>
    <font>
      <b/>
      <sz val="11"/>
      <color rgb="FF000000"/>
      <name val="Arial"/>
      <family val="2"/>
    </font>
    <font>
      <b/>
      <sz val="12"/>
      <color rgb="FF232323"/>
      <name val="Arial"/>
      <family val="2"/>
    </font>
    <font>
      <sz val="12"/>
      <color rgb="FF232323"/>
      <name val="Arial"/>
      <family val="2"/>
    </font>
    <font>
      <b/>
      <sz val="12"/>
      <color rgb="FF000000"/>
      <name val="Arial"/>
      <family val="2"/>
    </font>
    <font>
      <b/>
      <sz val="36"/>
      <color theme="1"/>
      <name val="Arial Rounded MT Bold"/>
      <family val="2"/>
    </font>
    <font>
      <b/>
      <sz val="20"/>
      <color rgb="FF000000"/>
      <name val="Arial Rounded MT Bold"/>
      <family val="2"/>
    </font>
    <font>
      <b/>
      <sz val="18"/>
      <color rgb="FF000000"/>
      <name val="Arial Rounded MT Bold"/>
      <family val="2"/>
    </font>
    <font>
      <sz val="20"/>
      <color rgb="FF000000"/>
      <name val="Arial Rounded MT Bold"/>
      <family val="2"/>
    </font>
    <font>
      <b/>
      <sz val="18"/>
      <color theme="1"/>
      <name val="Calibri"/>
      <family val="2"/>
      <scheme val="minor"/>
    </font>
    <font>
      <b/>
      <sz val="1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6"/>
      <color theme="1"/>
      <name val="Arial Rounded MT Bold"/>
      <family val="2"/>
    </font>
    <font>
      <b/>
      <sz val="14"/>
      <color theme="1"/>
      <name val="Arial Rounded MT Bold"/>
      <family val="2"/>
    </font>
    <font>
      <sz val="14"/>
      <color theme="1"/>
      <name val="Arial Rounded MT Bold"/>
      <family val="2"/>
    </font>
    <font>
      <b/>
      <sz val="14"/>
      <name val="Calibri"/>
      <family val="2"/>
    </font>
    <font>
      <sz val="11"/>
      <name val="Times New Roman"/>
      <family val="1"/>
    </font>
    <font>
      <sz val="11"/>
      <name val="Arial"/>
      <family val="2"/>
    </font>
    <font>
      <sz val="11"/>
      <color rgb="FF000000"/>
      <name val="Times New Roman"/>
      <family val="1"/>
    </font>
    <font>
      <b/>
      <sz val="16"/>
      <name val="Calibri"/>
      <family val="2"/>
    </font>
    <font>
      <b/>
      <sz val="12"/>
      <name val="Calibri"/>
      <family val="2"/>
    </font>
    <font>
      <b/>
      <sz val="12"/>
      <name val="Arial"/>
      <family val="2"/>
    </font>
    <font>
      <sz val="11"/>
      <color rgb="FFFF0000"/>
      <name val="Calibri"/>
      <family val="2"/>
      <scheme val="minor"/>
    </font>
    <font>
      <b/>
      <sz val="20"/>
      <name val="Calibri"/>
      <family val="2"/>
    </font>
    <font>
      <b/>
      <sz val="20"/>
      <color rgb="FFC00000"/>
      <name val="Calibri"/>
      <family val="2"/>
    </font>
    <font>
      <b/>
      <sz val="16"/>
      <color rgb="FFC00000"/>
      <name val="Calibri"/>
      <family val="2"/>
    </font>
    <font>
      <sz val="14"/>
      <color theme="1"/>
      <name val="Cambria"/>
      <family val="1"/>
    </font>
    <font>
      <b/>
      <sz val="16"/>
      <color rgb="FFC00000"/>
      <name val="Cambria"/>
      <family val="1"/>
    </font>
    <font>
      <b/>
      <sz val="14"/>
      <name val="Cambria"/>
      <family val="1"/>
    </font>
    <font>
      <sz val="14"/>
      <color theme="0"/>
      <name val="Cambria"/>
      <family val="1"/>
    </font>
    <font>
      <b/>
      <sz val="16"/>
      <color theme="1"/>
      <name val="Cambria"/>
      <family val="1"/>
    </font>
    <font>
      <b/>
      <sz val="14"/>
      <color theme="1"/>
      <name val="Cambria"/>
      <family val="1"/>
    </font>
    <font>
      <sz val="1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</patternFill>
    </fill>
    <fill>
      <patternFill patternType="solid">
        <fgColor rgb="FFD9E1F2"/>
      </patternFill>
    </fill>
  </fills>
  <borders count="6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14" fillId="0" borderId="0"/>
    <xf numFmtId="0" fontId="6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2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2" borderId="12" xfId="0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right" vertical="center"/>
    </xf>
    <xf numFmtId="1" fontId="0" fillId="0" borderId="12" xfId="0" applyNumberFormat="1" applyBorder="1" applyAlignment="1">
      <alignment horizontal="right" vertical="center"/>
    </xf>
    <xf numFmtId="1" fontId="3" fillId="0" borderId="0" xfId="0" applyNumberFormat="1" applyFont="1" applyAlignment="1">
      <alignment horizontal="center" vertical="center"/>
    </xf>
    <xf numFmtId="1" fontId="3" fillId="0" borderId="11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1" fontId="4" fillId="0" borderId="12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1" fontId="3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1" fontId="2" fillId="0" borderId="12" xfId="0" applyNumberFormat="1" applyFont="1" applyBorder="1" applyAlignment="1">
      <alignment horizontal="right" vertical="center"/>
    </xf>
    <xf numFmtId="0" fontId="9" fillId="0" borderId="12" xfId="3" applyFont="1" applyBorder="1" applyAlignment="1">
      <alignment horizontal="center" vertical="center" wrapText="1"/>
    </xf>
    <xf numFmtId="1" fontId="9" fillId="0" borderId="12" xfId="3" applyNumberFormat="1" applyFont="1" applyBorder="1" applyAlignment="1">
      <alignment horizontal="center" vertical="center" wrapText="1"/>
    </xf>
    <xf numFmtId="0" fontId="14" fillId="0" borderId="0" xfId="3"/>
    <xf numFmtId="1" fontId="14" fillId="0" borderId="0" xfId="3" applyNumberFormat="1"/>
    <xf numFmtId="0" fontId="14" fillId="0" borderId="12" xfId="3" applyBorder="1"/>
    <xf numFmtId="1" fontId="14" fillId="0" borderId="12" xfId="3" applyNumberFormat="1" applyBorder="1"/>
    <xf numFmtId="0" fontId="18" fillId="0" borderId="12" xfId="3" applyFont="1" applyBorder="1"/>
    <xf numFmtId="1" fontId="18" fillId="0" borderId="12" xfId="3" applyNumberFormat="1" applyFont="1" applyBorder="1"/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wrapText="1"/>
    </xf>
    <xf numFmtId="0" fontId="20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right" wrapText="1"/>
    </xf>
    <xf numFmtId="2" fontId="19" fillId="0" borderId="10" xfId="0" applyNumberFormat="1" applyFont="1" applyBorder="1" applyAlignment="1">
      <alignment horizontal="right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1" fontId="22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23" fillId="2" borderId="12" xfId="0" applyFont="1" applyFill="1" applyBorder="1" applyAlignment="1">
      <alignment horizontal="center" vertical="center" wrapText="1"/>
    </xf>
    <xf numFmtId="1" fontId="23" fillId="2" borderId="12" xfId="0" applyNumberFormat="1" applyFont="1" applyFill="1" applyBorder="1" applyAlignment="1">
      <alignment horizontal="center" vertical="center" wrapText="1"/>
    </xf>
    <xf numFmtId="0" fontId="16" fillId="0" borderId="12" xfId="0" applyFont="1" applyBorder="1"/>
    <xf numFmtId="0" fontId="16" fillId="0" borderId="12" xfId="0" applyFont="1" applyBorder="1" applyAlignment="1">
      <alignment horizontal="left"/>
    </xf>
    <xf numFmtId="1" fontId="16" fillId="0" borderId="12" xfId="0" applyNumberFormat="1" applyFont="1" applyBorder="1"/>
    <xf numFmtId="0" fontId="15" fillId="0" borderId="12" xfId="0" applyFont="1" applyBorder="1"/>
    <xf numFmtId="0" fontId="15" fillId="0" borderId="12" xfId="0" applyFont="1" applyBorder="1" applyAlignment="1">
      <alignment horizontal="left"/>
    </xf>
    <xf numFmtId="1" fontId="15" fillId="0" borderId="12" xfId="0" applyNumberFormat="1" applyFont="1" applyBorder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1" fontId="25" fillId="0" borderId="0" xfId="0" applyNumberFormat="1" applyFont="1" applyAlignment="1">
      <alignment horizontal="center" vertical="center"/>
    </xf>
    <xf numFmtId="0" fontId="24" fillId="0" borderId="11" xfId="0" applyFont="1" applyBorder="1" applyAlignment="1">
      <alignment vertical="center"/>
    </xf>
    <xf numFmtId="0" fontId="26" fillId="0" borderId="12" xfId="0" applyFont="1" applyBorder="1" applyAlignment="1">
      <alignment horizontal="center" vertical="center" wrapText="1"/>
    </xf>
    <xf numFmtId="1" fontId="26" fillId="0" borderId="12" xfId="0" applyNumberFormat="1" applyFont="1" applyBorder="1" applyAlignment="1">
      <alignment horizontal="center" vertical="center" wrapText="1"/>
    </xf>
    <xf numFmtId="0" fontId="20" fillId="0" borderId="12" xfId="0" applyFont="1" applyBorder="1"/>
    <xf numFmtId="0" fontId="20" fillId="0" borderId="12" xfId="0" applyFont="1" applyBorder="1" applyAlignment="1">
      <alignment horizontal="left"/>
    </xf>
    <xf numFmtId="1" fontId="20" fillId="0" borderId="12" xfId="0" applyNumberFormat="1" applyFont="1" applyBorder="1"/>
    <xf numFmtId="0" fontId="19" fillId="0" borderId="12" xfId="0" applyFont="1" applyBorder="1"/>
    <xf numFmtId="0" fontId="19" fillId="0" borderId="12" xfId="0" applyFont="1" applyBorder="1" applyAlignment="1">
      <alignment horizontal="left"/>
    </xf>
    <xf numFmtId="1" fontId="19" fillId="0" borderId="12" xfId="0" applyNumberFormat="1" applyFont="1" applyBorder="1"/>
    <xf numFmtId="0" fontId="29" fillId="6" borderId="12" xfId="3" applyFont="1" applyFill="1" applyBorder="1" applyAlignment="1">
      <alignment horizontal="center" vertical="center" wrapText="1"/>
    </xf>
    <xf numFmtId="0" fontId="28" fillId="0" borderId="22" xfId="3" applyFont="1" applyBorder="1" applyAlignment="1">
      <alignment horizontal="center" vertical="center" wrapText="1"/>
    </xf>
    <xf numFmtId="0" fontId="28" fillId="0" borderId="23" xfId="3" applyFont="1" applyBorder="1" applyAlignment="1">
      <alignment horizontal="center" vertical="center" wrapText="1"/>
    </xf>
    <xf numFmtId="0" fontId="30" fillId="0" borderId="24" xfId="3" applyFont="1" applyBorder="1" applyAlignment="1">
      <alignment horizontal="center" vertical="center"/>
    </xf>
    <xf numFmtId="0" fontId="30" fillId="0" borderId="25" xfId="3" applyFont="1" applyBorder="1" applyAlignment="1">
      <alignment vertical="center"/>
    </xf>
    <xf numFmtId="0" fontId="30" fillId="0" borderId="25" xfId="3" applyFont="1" applyBorder="1" applyAlignment="1">
      <alignment horizontal="center" vertical="center"/>
    </xf>
    <xf numFmtId="9" fontId="30" fillId="0" borderId="25" xfId="3" applyNumberFormat="1" applyFont="1" applyBorder="1" applyAlignment="1">
      <alignment horizontal="center" vertical="center"/>
    </xf>
    <xf numFmtId="0" fontId="30" fillId="0" borderId="26" xfId="3" applyFont="1" applyBorder="1" applyAlignment="1">
      <alignment horizontal="center" vertical="center"/>
    </xf>
    <xf numFmtId="0" fontId="30" fillId="0" borderId="19" xfId="3" applyFont="1" applyBorder="1" applyAlignment="1">
      <alignment horizontal="center" vertical="center"/>
    </xf>
    <xf numFmtId="0" fontId="30" fillId="0" borderId="12" xfId="3" applyFont="1" applyBorder="1" applyAlignment="1">
      <alignment vertical="center"/>
    </xf>
    <xf numFmtId="0" fontId="30" fillId="0" borderId="12" xfId="3" applyFont="1" applyBorder="1" applyAlignment="1">
      <alignment horizontal="center" vertical="center"/>
    </xf>
    <xf numFmtId="9" fontId="30" fillId="0" borderId="12" xfId="3" applyNumberFormat="1" applyFont="1" applyBorder="1" applyAlignment="1">
      <alignment horizontal="center" vertical="center"/>
    </xf>
    <xf numFmtId="0" fontId="30" fillId="0" borderId="20" xfId="3" applyFont="1" applyBorder="1" applyAlignment="1">
      <alignment horizontal="center" vertical="center"/>
    </xf>
    <xf numFmtId="0" fontId="30" fillId="0" borderId="28" xfId="3" applyFont="1" applyBorder="1" applyAlignment="1">
      <alignment horizontal="center" vertical="center"/>
    </xf>
    <xf numFmtId="0" fontId="30" fillId="0" borderId="29" xfId="3" applyFont="1" applyBorder="1" applyAlignment="1">
      <alignment vertical="center"/>
    </xf>
    <xf numFmtId="0" fontId="30" fillId="0" borderId="29" xfId="3" applyFont="1" applyBorder="1" applyAlignment="1">
      <alignment horizontal="center" vertical="center"/>
    </xf>
    <xf numFmtId="9" fontId="30" fillId="0" borderId="29" xfId="3" applyNumberFormat="1" applyFont="1" applyBorder="1" applyAlignment="1">
      <alignment horizontal="center" vertical="center"/>
    </xf>
    <xf numFmtId="0" fontId="30" fillId="0" borderId="30" xfId="3" applyFont="1" applyBorder="1" applyAlignment="1">
      <alignment horizontal="center" vertical="center"/>
    </xf>
    <xf numFmtId="0" fontId="28" fillId="0" borderId="32" xfId="3" applyFont="1" applyBorder="1" applyAlignment="1">
      <alignment horizontal="center" vertical="center"/>
    </xf>
    <xf numFmtId="9" fontId="28" fillId="0" borderId="32" xfId="3" applyNumberFormat="1" applyFont="1" applyBorder="1" applyAlignment="1">
      <alignment horizontal="center" vertical="center"/>
    </xf>
    <xf numFmtId="0" fontId="28" fillId="0" borderId="33" xfId="3" applyFont="1" applyBorder="1" applyAlignment="1">
      <alignment horizontal="center" vertical="center"/>
    </xf>
    <xf numFmtId="0" fontId="32" fillId="0" borderId="31" xfId="4" applyFont="1" applyBorder="1" applyAlignment="1">
      <alignment horizontal="center" vertical="center"/>
    </xf>
    <xf numFmtId="0" fontId="33" fillId="0" borderId="32" xfId="4" applyFont="1" applyBorder="1" applyAlignment="1">
      <alignment horizontal="center" vertical="center"/>
    </xf>
    <xf numFmtId="0" fontId="33" fillId="0" borderId="32" xfId="4" applyFont="1" applyBorder="1" applyAlignment="1">
      <alignment horizontal="center" vertical="center" wrapText="1"/>
    </xf>
    <xf numFmtId="0" fontId="33" fillId="0" borderId="33" xfId="4" applyFont="1" applyBorder="1" applyAlignment="1">
      <alignment horizontal="center" vertical="center" wrapText="1"/>
    </xf>
    <xf numFmtId="0" fontId="6" fillId="0" borderId="24" xfId="4" applyBorder="1" applyAlignment="1">
      <alignment horizontal="center" vertical="center"/>
    </xf>
    <xf numFmtId="0" fontId="34" fillId="0" borderId="25" xfId="4" applyFont="1" applyBorder="1" applyAlignment="1">
      <alignment horizontal="left" vertical="center"/>
    </xf>
    <xf numFmtId="0" fontId="34" fillId="0" borderId="25" xfId="4" applyFont="1" applyBorder="1" applyAlignment="1">
      <alignment horizontal="center" vertical="center"/>
    </xf>
    <xf numFmtId="164" fontId="34" fillId="0" borderId="25" xfId="4" applyNumberFormat="1" applyFont="1" applyBorder="1" applyAlignment="1">
      <alignment horizontal="center" vertical="center"/>
    </xf>
    <xf numFmtId="9" fontId="34" fillId="0" borderId="25" xfId="4" applyNumberFormat="1" applyFont="1" applyBorder="1" applyAlignment="1">
      <alignment horizontal="center" vertical="center"/>
    </xf>
    <xf numFmtId="164" fontId="34" fillId="0" borderId="26" xfId="4" applyNumberFormat="1" applyFont="1" applyBorder="1" applyAlignment="1">
      <alignment horizontal="center" vertical="center"/>
    </xf>
    <xf numFmtId="0" fontId="6" fillId="0" borderId="19" xfId="4" applyBorder="1" applyAlignment="1">
      <alignment horizontal="center" vertical="center"/>
    </xf>
    <xf numFmtId="0" fontId="34" fillId="0" borderId="12" xfId="4" applyFont="1" applyBorder="1" applyAlignment="1">
      <alignment horizontal="left" vertical="center"/>
    </xf>
    <xf numFmtId="0" fontId="34" fillId="0" borderId="12" xfId="4" applyFont="1" applyBorder="1" applyAlignment="1">
      <alignment horizontal="center" vertical="center"/>
    </xf>
    <xf numFmtId="164" fontId="34" fillId="0" borderId="12" xfId="4" applyNumberFormat="1" applyFont="1" applyBorder="1" applyAlignment="1">
      <alignment horizontal="center" vertical="center"/>
    </xf>
    <xf numFmtId="9" fontId="34" fillId="0" borderId="12" xfId="4" applyNumberFormat="1" applyFont="1" applyBorder="1" applyAlignment="1">
      <alignment horizontal="center" vertical="center"/>
    </xf>
    <xf numFmtId="164" fontId="34" fillId="0" borderId="20" xfId="4" applyNumberFormat="1" applyFont="1" applyBorder="1" applyAlignment="1">
      <alignment horizontal="center" vertical="center"/>
    </xf>
    <xf numFmtId="0" fontId="6" fillId="0" borderId="28" xfId="4" applyBorder="1" applyAlignment="1">
      <alignment horizontal="center" vertical="center"/>
    </xf>
    <xf numFmtId="0" fontId="34" fillId="0" borderId="29" xfId="4" applyFont="1" applyBorder="1" applyAlignment="1">
      <alignment horizontal="left" vertical="center"/>
    </xf>
    <xf numFmtId="0" fontId="34" fillId="0" borderId="29" xfId="4" applyFont="1" applyBorder="1" applyAlignment="1">
      <alignment horizontal="center" vertical="center"/>
    </xf>
    <xf numFmtId="164" fontId="34" fillId="0" borderId="29" xfId="4" applyNumberFormat="1" applyFont="1" applyBorder="1" applyAlignment="1">
      <alignment horizontal="center" vertical="center"/>
    </xf>
    <xf numFmtId="9" fontId="34" fillId="0" borderId="29" xfId="4" applyNumberFormat="1" applyFont="1" applyBorder="1" applyAlignment="1">
      <alignment horizontal="center" vertical="center"/>
    </xf>
    <xf numFmtId="164" fontId="34" fillId="0" borderId="30" xfId="4" applyNumberFormat="1" applyFont="1" applyBorder="1" applyAlignment="1">
      <alignment horizontal="center" vertical="center"/>
    </xf>
    <xf numFmtId="0" fontId="6" fillId="0" borderId="31" xfId="4" applyBorder="1"/>
    <xf numFmtId="0" fontId="33" fillId="0" borderId="32" xfId="4" applyFont="1" applyBorder="1" applyAlignment="1">
      <alignment horizontal="left" vertical="top"/>
    </xf>
    <xf numFmtId="164" fontId="33" fillId="0" borderId="32" xfId="4" applyNumberFormat="1" applyFont="1" applyBorder="1" applyAlignment="1">
      <alignment horizontal="center" vertical="center"/>
    </xf>
    <xf numFmtId="9" fontId="33" fillId="0" borderId="32" xfId="4" applyNumberFormat="1" applyFont="1" applyBorder="1" applyAlignment="1">
      <alignment horizontal="center" vertical="center"/>
    </xf>
    <xf numFmtId="164" fontId="33" fillId="0" borderId="33" xfId="4" applyNumberFormat="1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/>
    </xf>
    <xf numFmtId="0" fontId="37" fillId="0" borderId="17" xfId="0" applyFont="1" applyBorder="1" applyAlignment="1">
      <alignment vertical="top"/>
    </xf>
    <xf numFmtId="0" fontId="37" fillId="0" borderId="17" xfId="0" applyFont="1" applyBorder="1" applyAlignment="1">
      <alignment horizontal="center" vertical="center"/>
    </xf>
    <xf numFmtId="10" fontId="37" fillId="0" borderId="17" xfId="1" applyNumberFormat="1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12" xfId="0" applyFont="1" applyBorder="1" applyAlignment="1">
      <alignment vertical="top"/>
    </xf>
    <xf numFmtId="0" fontId="37" fillId="0" borderId="12" xfId="0" applyFont="1" applyBorder="1" applyAlignment="1">
      <alignment horizontal="center" vertical="center"/>
    </xf>
    <xf numFmtId="10" fontId="37" fillId="0" borderId="25" xfId="1" applyNumberFormat="1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37" fillId="0" borderId="22" xfId="0" applyFont="1" applyBorder="1" applyAlignment="1">
      <alignment vertical="top"/>
    </xf>
    <xf numFmtId="0" fontId="37" fillId="0" borderId="22" xfId="0" applyFont="1" applyBorder="1" applyAlignment="1">
      <alignment horizontal="center" vertical="center"/>
    </xf>
    <xf numFmtId="10" fontId="37" fillId="0" borderId="46" xfId="1" applyNumberFormat="1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10" fontId="36" fillId="0" borderId="32" xfId="1" applyNumberFormat="1" applyFont="1" applyBorder="1" applyAlignment="1">
      <alignment horizontal="center" vertical="center"/>
    </xf>
    <xf numFmtId="0" fontId="32" fillId="4" borderId="49" xfId="3" applyFont="1" applyFill="1" applyBorder="1" applyAlignment="1">
      <alignment horizontal="center" vertical="center" wrapText="1"/>
    </xf>
    <xf numFmtId="0" fontId="33" fillId="4" borderId="46" xfId="3" applyFont="1" applyFill="1" applyBorder="1" applyAlignment="1">
      <alignment horizontal="center" vertical="center" wrapText="1"/>
    </xf>
    <xf numFmtId="0" fontId="33" fillId="4" borderId="47" xfId="3" applyFont="1" applyFill="1" applyBorder="1" applyAlignment="1">
      <alignment horizontal="center" vertical="center" wrapText="1"/>
    </xf>
    <xf numFmtId="0" fontId="6" fillId="0" borderId="24" xfId="3" applyFont="1" applyBorder="1" applyAlignment="1">
      <alignment horizontal="center" vertical="top"/>
    </xf>
    <xf numFmtId="0" fontId="39" fillId="0" borderId="25" xfId="3" applyFont="1" applyBorder="1" applyAlignment="1">
      <alignment horizontal="left" vertical="top"/>
    </xf>
    <xf numFmtId="0" fontId="39" fillId="0" borderId="25" xfId="3" applyFont="1" applyBorder="1" applyAlignment="1">
      <alignment horizontal="center" vertical="top"/>
    </xf>
    <xf numFmtId="164" fontId="40" fillId="0" borderId="25" xfId="3" applyNumberFormat="1" applyFont="1" applyBorder="1" applyAlignment="1">
      <alignment horizontal="center" vertical="top"/>
    </xf>
    <xf numFmtId="9" fontId="40" fillId="0" borderId="25" xfId="3" applyNumberFormat="1" applyFont="1" applyBorder="1" applyAlignment="1">
      <alignment horizontal="center" vertical="top"/>
    </xf>
    <xf numFmtId="1" fontId="40" fillId="0" borderId="25" xfId="3" applyNumberFormat="1" applyFont="1" applyBorder="1" applyAlignment="1">
      <alignment horizontal="center" vertical="top"/>
    </xf>
    <xf numFmtId="1" fontId="40" fillId="0" borderId="26" xfId="3" applyNumberFormat="1" applyFont="1" applyBorder="1" applyAlignment="1">
      <alignment horizontal="center" vertical="top"/>
    </xf>
    <xf numFmtId="0" fontId="6" fillId="0" borderId="19" xfId="3" applyFont="1" applyBorder="1" applyAlignment="1">
      <alignment horizontal="center" vertical="top"/>
    </xf>
    <xf numFmtId="0" fontId="41" fillId="0" borderId="12" xfId="3" applyFont="1" applyBorder="1" applyAlignment="1">
      <alignment horizontal="left" vertical="top"/>
    </xf>
    <xf numFmtId="0" fontId="41" fillId="0" borderId="12" xfId="3" applyFont="1" applyBorder="1" applyAlignment="1">
      <alignment horizontal="center" vertical="top"/>
    </xf>
    <xf numFmtId="164" fontId="40" fillId="0" borderId="12" xfId="3" applyNumberFormat="1" applyFont="1" applyBorder="1" applyAlignment="1">
      <alignment horizontal="center" vertical="top"/>
    </xf>
    <xf numFmtId="9" fontId="40" fillId="0" borderId="12" xfId="3" applyNumberFormat="1" applyFont="1" applyBorder="1" applyAlignment="1">
      <alignment horizontal="center" vertical="top"/>
    </xf>
    <xf numFmtId="1" fontId="40" fillId="0" borderId="12" xfId="3" applyNumberFormat="1" applyFont="1" applyBorder="1" applyAlignment="1">
      <alignment horizontal="center" vertical="top"/>
    </xf>
    <xf numFmtId="1" fontId="40" fillId="0" borderId="20" xfId="3" applyNumberFormat="1" applyFont="1" applyBorder="1" applyAlignment="1">
      <alignment horizontal="center" vertical="top"/>
    </xf>
    <xf numFmtId="0" fontId="39" fillId="0" borderId="12" xfId="3" applyFont="1" applyBorder="1" applyAlignment="1">
      <alignment horizontal="left" vertical="top"/>
    </xf>
    <xf numFmtId="0" fontId="39" fillId="0" borderId="12" xfId="3" applyFont="1" applyBorder="1" applyAlignment="1">
      <alignment horizontal="center" vertical="top"/>
    </xf>
    <xf numFmtId="0" fontId="6" fillId="0" borderId="28" xfId="3" applyFont="1" applyBorder="1" applyAlignment="1">
      <alignment horizontal="center" vertical="top"/>
    </xf>
    <xf numFmtId="0" fontId="39" fillId="0" borderId="27" xfId="3" applyFont="1" applyBorder="1" applyAlignment="1">
      <alignment horizontal="left" vertical="top"/>
    </xf>
    <xf numFmtId="0" fontId="39" fillId="0" borderId="29" xfId="3" applyFont="1" applyBorder="1" applyAlignment="1">
      <alignment horizontal="center" vertical="top"/>
    </xf>
    <xf numFmtId="164" fontId="40" fillId="0" borderId="29" xfId="3" applyNumberFormat="1" applyFont="1" applyBorder="1" applyAlignment="1">
      <alignment horizontal="center" vertical="top"/>
    </xf>
    <xf numFmtId="9" fontId="40" fillId="0" borderId="29" xfId="3" applyNumberFormat="1" applyFont="1" applyBorder="1" applyAlignment="1">
      <alignment horizontal="center" vertical="top"/>
    </xf>
    <xf numFmtId="1" fontId="40" fillId="0" borderId="29" xfId="3" applyNumberFormat="1" applyFont="1" applyBorder="1" applyAlignment="1">
      <alignment horizontal="center" vertical="top"/>
    </xf>
    <xf numFmtId="1" fontId="40" fillId="0" borderId="30" xfId="3" applyNumberFormat="1" applyFont="1" applyBorder="1" applyAlignment="1">
      <alignment horizontal="center" vertical="top"/>
    </xf>
    <xf numFmtId="0" fontId="32" fillId="4" borderId="31" xfId="3" applyFont="1" applyFill="1" applyBorder="1" applyAlignment="1">
      <alignment vertical="top"/>
    </xf>
    <xf numFmtId="0" fontId="42" fillId="4" borderId="32" xfId="3" applyFont="1" applyFill="1" applyBorder="1" applyAlignment="1">
      <alignment horizontal="right" vertical="top"/>
    </xf>
    <xf numFmtId="0" fontId="43" fillId="4" borderId="32" xfId="3" applyFont="1" applyFill="1" applyBorder="1" applyAlignment="1">
      <alignment horizontal="center" vertical="top"/>
    </xf>
    <xf numFmtId="9" fontId="44" fillId="4" borderId="32" xfId="3" applyNumberFormat="1" applyFont="1" applyFill="1" applyBorder="1" applyAlignment="1">
      <alignment horizontal="center" vertical="top"/>
    </xf>
    <xf numFmtId="0" fontId="43" fillId="4" borderId="33" xfId="3" applyFont="1" applyFill="1" applyBorder="1" applyAlignment="1">
      <alignment horizontal="center" vertical="top"/>
    </xf>
    <xf numFmtId="0" fontId="24" fillId="0" borderId="0" xfId="0" applyFont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22" xfId="0" applyFont="1" applyFill="1" applyBorder="1" applyAlignment="1">
      <alignment horizontal="center" vertical="center" wrapText="1"/>
    </xf>
    <xf numFmtId="1" fontId="26" fillId="2" borderId="22" xfId="0" applyNumberFormat="1" applyFont="1" applyFill="1" applyBorder="1" applyAlignment="1">
      <alignment horizontal="center" vertical="center" wrapText="1"/>
    </xf>
    <xf numFmtId="1" fontId="26" fillId="2" borderId="23" xfId="0" applyNumberFormat="1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vertical="center"/>
    </xf>
    <xf numFmtId="0" fontId="20" fillId="0" borderId="12" xfId="0" applyFont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1" fontId="20" fillId="0" borderId="12" xfId="0" applyNumberFormat="1" applyFont="1" applyBorder="1" applyAlignment="1">
      <alignment horizontal="right" vertical="center"/>
    </xf>
    <xf numFmtId="1" fontId="20" fillId="0" borderId="20" xfId="0" applyNumberFormat="1" applyFont="1" applyBorder="1" applyAlignment="1">
      <alignment horizontal="right" vertical="center"/>
    </xf>
    <xf numFmtId="0" fontId="19" fillId="0" borderId="19" xfId="0" applyFont="1" applyBorder="1" applyAlignment="1">
      <alignment vertical="center"/>
    </xf>
    <xf numFmtId="0" fontId="19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horizontal="right" vertical="center"/>
    </xf>
    <xf numFmtId="1" fontId="19" fillId="0" borderId="12" xfId="0" applyNumberFormat="1" applyFont="1" applyBorder="1" applyAlignment="1">
      <alignment horizontal="right" vertical="center"/>
    </xf>
    <xf numFmtId="1" fontId="19" fillId="0" borderId="20" xfId="0" applyNumberFormat="1" applyFont="1" applyBorder="1" applyAlignment="1">
      <alignment horizontal="right" vertical="center"/>
    </xf>
    <xf numFmtId="0" fontId="19" fillId="0" borderId="21" xfId="0" applyFont="1" applyBorder="1" applyAlignment="1">
      <alignment vertical="center"/>
    </xf>
    <xf numFmtId="0" fontId="19" fillId="0" borderId="22" xfId="0" applyFont="1" applyBorder="1" applyAlignment="1">
      <alignment horizontal="left" vertical="center"/>
    </xf>
    <xf numFmtId="0" fontId="19" fillId="0" borderId="22" xfId="0" applyFont="1" applyBorder="1" applyAlignment="1">
      <alignment horizontal="right" vertical="center"/>
    </xf>
    <xf numFmtId="1" fontId="19" fillId="0" borderId="22" xfId="0" applyNumberFormat="1" applyFont="1" applyBorder="1" applyAlignment="1">
      <alignment horizontal="right" vertical="center"/>
    </xf>
    <xf numFmtId="1" fontId="19" fillId="0" borderId="23" xfId="0" applyNumberFormat="1" applyFont="1" applyBorder="1" applyAlignment="1">
      <alignment horizontal="right" vertical="center"/>
    </xf>
    <xf numFmtId="0" fontId="26" fillId="2" borderId="12" xfId="0" applyFont="1" applyFill="1" applyBorder="1" applyAlignment="1">
      <alignment horizontal="center" vertical="center" wrapText="1"/>
    </xf>
    <xf numFmtId="1" fontId="26" fillId="2" borderId="12" xfId="0" applyNumberFormat="1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/>
    </xf>
    <xf numFmtId="1" fontId="25" fillId="0" borderId="12" xfId="0" applyNumberFormat="1" applyFont="1" applyBorder="1" applyAlignment="1">
      <alignment horizontal="right" vertical="center"/>
    </xf>
    <xf numFmtId="0" fontId="25" fillId="0" borderId="12" xfId="0" applyFont="1" applyBorder="1" applyAlignment="1">
      <alignment horizontal="right" vertical="center"/>
    </xf>
    <xf numFmtId="0" fontId="24" fillId="0" borderId="12" xfId="0" applyFont="1" applyBorder="1" applyAlignment="1">
      <alignment horizontal="right" vertical="center"/>
    </xf>
    <xf numFmtId="0" fontId="24" fillId="0" borderId="12" xfId="0" applyFont="1" applyBorder="1" applyAlignment="1">
      <alignment horizontal="left" vertical="center"/>
    </xf>
    <xf numFmtId="1" fontId="24" fillId="0" borderId="12" xfId="0" applyNumberFormat="1" applyFont="1" applyBorder="1" applyAlignment="1">
      <alignment horizontal="right" vertical="center"/>
    </xf>
    <xf numFmtId="1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left" vertical="center"/>
    </xf>
    <xf numFmtId="1" fontId="24" fillId="0" borderId="11" xfId="0" applyNumberFormat="1" applyFont="1" applyBorder="1" applyAlignment="1">
      <alignment vertical="center"/>
    </xf>
    <xf numFmtId="2" fontId="25" fillId="0" borderId="12" xfId="0" applyNumberFormat="1" applyFont="1" applyBorder="1" applyAlignment="1">
      <alignment horizontal="right" vertical="center"/>
    </xf>
    <xf numFmtId="2" fontId="24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9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2" xfId="0" applyFont="1" applyBorder="1"/>
    <xf numFmtId="0" fontId="20" fillId="0" borderId="3" xfId="0" applyFont="1" applyBorder="1"/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/>
    </xf>
    <xf numFmtId="0" fontId="15" fillId="0" borderId="12" xfId="0" applyFont="1" applyBorder="1"/>
    <xf numFmtId="1" fontId="15" fillId="0" borderId="12" xfId="0" applyNumberFormat="1" applyFont="1" applyBorder="1"/>
    <xf numFmtId="0" fontId="23" fillId="2" borderId="12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/>
    </xf>
    <xf numFmtId="0" fontId="19" fillId="0" borderId="12" xfId="0" applyFont="1" applyBorder="1"/>
    <xf numFmtId="1" fontId="19" fillId="0" borderId="12" xfId="0" applyNumberFormat="1" applyFont="1" applyBorder="1"/>
    <xf numFmtId="0" fontId="26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8" fillId="0" borderId="17" xfId="3" applyFont="1" applyBorder="1" applyAlignment="1">
      <alignment horizontal="center" vertical="center" wrapText="1"/>
    </xf>
    <xf numFmtId="0" fontId="28" fillId="0" borderId="12" xfId="3" applyFont="1" applyBorder="1" applyAlignment="1">
      <alignment horizontal="center" vertical="center" wrapText="1"/>
    </xf>
    <xf numFmtId="0" fontId="28" fillId="0" borderId="22" xfId="3" applyFont="1" applyBorder="1" applyAlignment="1">
      <alignment horizontal="center" vertical="center" wrapText="1"/>
    </xf>
    <xf numFmtId="0" fontId="28" fillId="0" borderId="18" xfId="3" applyFont="1" applyBorder="1" applyAlignment="1">
      <alignment horizontal="center" vertical="center" wrapText="1"/>
    </xf>
    <xf numFmtId="0" fontId="29" fillId="6" borderId="12" xfId="3" applyFont="1" applyFill="1" applyBorder="1" applyAlignment="1">
      <alignment horizontal="center" vertical="center" wrapText="1"/>
    </xf>
    <xf numFmtId="0" fontId="29" fillId="6" borderId="20" xfId="3" applyFont="1" applyFill="1" applyBorder="1" applyAlignment="1">
      <alignment horizontal="center" vertical="center" wrapText="1"/>
    </xf>
    <xf numFmtId="0" fontId="28" fillId="0" borderId="41" xfId="3" applyFont="1" applyBorder="1" applyAlignment="1">
      <alignment horizontal="center" vertical="center"/>
    </xf>
    <xf numFmtId="0" fontId="28" fillId="0" borderId="38" xfId="3" applyFont="1" applyBorder="1" applyAlignment="1">
      <alignment horizontal="center" vertical="center"/>
    </xf>
    <xf numFmtId="0" fontId="27" fillId="0" borderId="31" xfId="3" applyFont="1" applyBorder="1" applyAlignment="1">
      <alignment horizontal="center" wrapText="1"/>
    </xf>
    <xf numFmtId="0" fontId="27" fillId="0" borderId="32" xfId="3" applyFont="1" applyBorder="1" applyAlignment="1">
      <alignment horizontal="center" wrapText="1"/>
    </xf>
    <xf numFmtId="0" fontId="27" fillId="0" borderId="33" xfId="3" applyFont="1" applyBorder="1" applyAlignment="1">
      <alignment horizontal="center" wrapText="1"/>
    </xf>
    <xf numFmtId="0" fontId="28" fillId="0" borderId="16" xfId="3" applyFont="1" applyBorder="1" applyAlignment="1">
      <alignment horizontal="center" vertical="center" wrapText="1"/>
    </xf>
    <xf numFmtId="0" fontId="28" fillId="0" borderId="19" xfId="3" applyFont="1" applyBorder="1" applyAlignment="1">
      <alignment horizontal="center" vertical="center" wrapText="1"/>
    </xf>
    <xf numFmtId="0" fontId="28" fillId="0" borderId="21" xfId="3" applyFont="1" applyBorder="1" applyAlignment="1">
      <alignment horizontal="center" vertical="center" wrapText="1"/>
    </xf>
    <xf numFmtId="0" fontId="31" fillId="0" borderId="41" xfId="3" applyFont="1" applyBorder="1" applyAlignment="1">
      <alignment horizontal="center" vertical="center" wrapText="1"/>
    </xf>
    <xf numFmtId="0" fontId="31" fillId="0" borderId="42" xfId="3" applyFont="1" applyBorder="1" applyAlignment="1">
      <alignment horizontal="center" vertical="center" wrapText="1"/>
    </xf>
    <xf numFmtId="0" fontId="31" fillId="0" borderId="43" xfId="3" applyFont="1" applyBorder="1" applyAlignment="1">
      <alignment horizontal="center" vertical="center" wrapText="1"/>
    </xf>
    <xf numFmtId="0" fontId="15" fillId="0" borderId="12" xfId="3" applyFont="1" applyBorder="1" applyAlignment="1">
      <alignment horizontal="center" wrapText="1"/>
    </xf>
    <xf numFmtId="0" fontId="16" fillId="0" borderId="12" xfId="3" applyFont="1" applyBorder="1" applyAlignment="1">
      <alignment horizontal="center" wrapText="1"/>
    </xf>
    <xf numFmtId="0" fontId="17" fillId="0" borderId="12" xfId="3" applyFont="1" applyBorder="1" applyAlignment="1">
      <alignment horizontal="center" wrapText="1"/>
    </xf>
    <xf numFmtId="0" fontId="9" fillId="0" borderId="12" xfId="3" applyFont="1" applyBorder="1" applyAlignment="1">
      <alignment horizontal="center"/>
    </xf>
    <xf numFmtId="0" fontId="9" fillId="0" borderId="12" xfId="3" applyFont="1" applyBorder="1" applyAlignment="1">
      <alignment horizontal="center" vertical="center" wrapText="1"/>
    </xf>
    <xf numFmtId="0" fontId="9" fillId="0" borderId="13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  <xf numFmtId="0" fontId="18" fillId="0" borderId="12" xfId="3" applyFont="1" applyBorder="1"/>
    <xf numFmtId="1" fontId="18" fillId="0" borderId="12" xfId="3" applyNumberFormat="1" applyFont="1" applyBorder="1"/>
    <xf numFmtId="0" fontId="35" fillId="0" borderId="31" xfId="0" applyFont="1" applyBorder="1" applyAlignment="1">
      <alignment horizontal="center"/>
    </xf>
    <xf numFmtId="0" fontId="35" fillId="0" borderId="32" xfId="0" applyFont="1" applyBorder="1" applyAlignment="1">
      <alignment horizontal="center"/>
    </xf>
    <xf numFmtId="0" fontId="35" fillId="0" borderId="33" xfId="0" applyFont="1" applyBorder="1" applyAlignment="1">
      <alignment horizontal="center"/>
    </xf>
    <xf numFmtId="0" fontId="36" fillId="0" borderId="16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6" fillId="0" borderId="41" xfId="0" applyFont="1" applyBorder="1" applyAlignment="1">
      <alignment horizontal="center"/>
    </xf>
    <xf numFmtId="0" fontId="36" fillId="0" borderId="38" xfId="0" applyFont="1" applyBorder="1" applyAlignment="1">
      <alignment horizontal="center"/>
    </xf>
    <xf numFmtId="0" fontId="38" fillId="4" borderId="41" xfId="3" applyFont="1" applyFill="1" applyBorder="1" applyAlignment="1">
      <alignment horizontal="center"/>
    </xf>
    <xf numFmtId="0" fontId="38" fillId="4" borderId="42" xfId="3" applyFont="1" applyFill="1" applyBorder="1" applyAlignment="1">
      <alignment horizontal="center"/>
    </xf>
    <xf numFmtId="0" fontId="38" fillId="4" borderId="43" xfId="3" applyFont="1" applyFill="1" applyBorder="1" applyAlignment="1">
      <alignment horizontal="center"/>
    </xf>
    <xf numFmtId="0" fontId="19" fillId="0" borderId="48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horizontal="right" vertical="center"/>
    </xf>
    <xf numFmtId="1" fontId="19" fillId="0" borderId="12" xfId="0" applyNumberFormat="1" applyFont="1" applyBorder="1" applyAlignment="1">
      <alignment horizontal="right" vertical="center"/>
    </xf>
    <xf numFmtId="1" fontId="19" fillId="0" borderId="20" xfId="0" applyNumberFormat="1" applyFont="1" applyBorder="1" applyAlignment="1">
      <alignment horizontal="right" vertical="center"/>
    </xf>
    <xf numFmtId="0" fontId="26" fillId="2" borderId="39" xfId="0" applyFont="1" applyFill="1" applyBorder="1" applyAlignment="1">
      <alignment horizontal="center" vertical="center" wrapText="1"/>
    </xf>
    <xf numFmtId="0" fontId="26" fillId="2" borderId="49" xfId="0" applyFont="1" applyFill="1" applyBorder="1" applyAlignment="1">
      <alignment horizontal="center" vertical="center" wrapText="1"/>
    </xf>
    <xf numFmtId="0" fontId="26" fillId="2" borderId="37" xfId="0" applyFont="1" applyFill="1" applyBorder="1" applyAlignment="1">
      <alignment horizontal="center" vertical="center"/>
    </xf>
    <xf numFmtId="0" fontId="26" fillId="2" borderId="46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19" fillId="0" borderId="40" xfId="0" applyFont="1" applyBorder="1" applyAlignment="1">
      <alignment horizontal="right" vertical="center" wrapText="1"/>
    </xf>
    <xf numFmtId="0" fontId="24" fillId="0" borderId="12" xfId="0" applyFont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6" fillId="2" borderId="12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left" vertical="center" wrapText="1"/>
    </xf>
    <xf numFmtId="0" fontId="24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" fontId="26" fillId="0" borderId="12" xfId="0" applyNumberFormat="1" applyFont="1" applyBorder="1" applyAlignment="1">
      <alignment horizontal="center" vertical="center" wrapText="1"/>
    </xf>
    <xf numFmtId="0" fontId="46" fillId="7" borderId="12" xfId="0" applyFont="1" applyFill="1" applyBorder="1" applyAlignment="1">
      <alignment horizontal="center" vertical="center" wrapText="1"/>
    </xf>
    <xf numFmtId="0" fontId="38" fillId="7" borderId="12" xfId="0" applyFont="1" applyFill="1" applyBorder="1" applyAlignment="1">
      <alignment horizontal="center" vertical="center" wrapText="1"/>
    </xf>
    <xf numFmtId="0" fontId="48" fillId="7" borderId="12" xfId="0" applyFont="1" applyFill="1" applyBorder="1" applyAlignment="1">
      <alignment horizontal="center" vertical="center" wrapText="1"/>
    </xf>
    <xf numFmtId="0" fontId="49" fillId="0" borderId="29" xfId="0" applyFont="1" applyBorder="1" applyAlignment="1">
      <alignment horizontal="center" vertical="center" wrapText="1"/>
    </xf>
    <xf numFmtId="0" fontId="49" fillId="0" borderId="12" xfId="0" applyFont="1" applyBorder="1" applyAlignment="1">
      <alignment vertical="center" wrapText="1"/>
    </xf>
    <xf numFmtId="0" fontId="49" fillId="0" borderId="12" xfId="0" applyFont="1" applyBorder="1" applyAlignment="1">
      <alignment horizontal="center" vertical="center" wrapText="1"/>
    </xf>
    <xf numFmtId="10" fontId="49" fillId="0" borderId="12" xfId="0" applyNumberFormat="1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 wrapText="1"/>
    </xf>
    <xf numFmtId="0" fontId="49" fillId="0" borderId="27" xfId="0" applyFont="1" applyBorder="1" applyAlignment="1">
      <alignment horizontal="center" vertical="center" wrapText="1"/>
    </xf>
    <xf numFmtId="0" fontId="49" fillId="0" borderId="25" xfId="0" applyFont="1" applyBorder="1" applyAlignment="1">
      <alignment horizontal="center" vertical="center" wrapText="1"/>
    </xf>
    <xf numFmtId="0" fontId="51" fillId="8" borderId="13" xfId="0" applyFont="1" applyFill="1" applyBorder="1" applyAlignment="1">
      <alignment horizontal="center" vertical="center" wrapText="1"/>
    </xf>
    <xf numFmtId="0" fontId="51" fillId="8" borderId="15" xfId="0" applyFont="1" applyFill="1" applyBorder="1" applyAlignment="1">
      <alignment horizontal="center" vertical="center" wrapText="1"/>
    </xf>
    <xf numFmtId="0" fontId="51" fillId="8" borderId="12" xfId="0" applyFont="1" applyFill="1" applyBorder="1" applyAlignment="1">
      <alignment horizontal="center" vertical="center" wrapText="1"/>
    </xf>
    <xf numFmtId="10" fontId="51" fillId="8" borderId="12" xfId="0" applyNumberFormat="1" applyFont="1" applyFill="1" applyBorder="1" applyAlignment="1">
      <alignment horizontal="center" vertical="center" wrapText="1"/>
    </xf>
    <xf numFmtId="0" fontId="50" fillId="8" borderId="12" xfId="0" applyFont="1" applyFill="1" applyBorder="1" applyAlignment="1">
      <alignment horizontal="center" vertical="center" wrapText="1"/>
    </xf>
    <xf numFmtId="0" fontId="51" fillId="8" borderId="13" xfId="0" applyFont="1" applyFill="1" applyBorder="1" applyAlignment="1">
      <alignment horizontal="center" vertical="center" wrapText="1"/>
    </xf>
    <xf numFmtId="0" fontId="49" fillId="0" borderId="29" xfId="0" applyFont="1" applyBorder="1" applyAlignment="1">
      <alignment horizontal="center" vertical="center" wrapText="1"/>
    </xf>
    <xf numFmtId="0" fontId="53" fillId="5" borderId="12" xfId="0" applyFont="1" applyFill="1" applyBorder="1" applyAlignment="1">
      <alignment horizontal="center" vertical="center" wrapText="1"/>
    </xf>
    <xf numFmtId="0" fontId="53" fillId="5" borderId="12" xfId="0" applyFont="1" applyFill="1" applyBorder="1" applyAlignment="1">
      <alignment horizontal="center" vertical="center" wrapText="1"/>
    </xf>
    <xf numFmtId="10" fontId="53" fillId="5" borderId="12" xfId="0" applyNumberFormat="1" applyFont="1" applyFill="1" applyBorder="1" applyAlignment="1">
      <alignment horizontal="center" vertical="center" wrapText="1"/>
    </xf>
    <xf numFmtId="0" fontId="53" fillId="5" borderId="25" xfId="0" applyFont="1" applyFill="1" applyBorder="1" applyAlignment="1">
      <alignment horizontal="center" vertical="center" wrapText="1"/>
    </xf>
    <xf numFmtId="0" fontId="50" fillId="5" borderId="25" xfId="0" applyFont="1" applyFill="1" applyBorder="1" applyAlignment="1">
      <alignment horizontal="center" vertical="center" wrapText="1"/>
    </xf>
    <xf numFmtId="0" fontId="53" fillId="5" borderId="51" xfId="0" applyFont="1" applyFill="1" applyBorder="1" applyAlignment="1">
      <alignment horizontal="center" vertical="center" wrapText="1"/>
    </xf>
    <xf numFmtId="0" fontId="46" fillId="7" borderId="12" xfId="0" applyFont="1" applyFill="1" applyBorder="1" applyAlignment="1">
      <alignment horizontal="center" vertical="center"/>
    </xf>
    <xf numFmtId="0" fontId="49" fillId="0" borderId="12" xfId="0" applyFont="1" applyBorder="1" applyAlignment="1">
      <alignment vertical="center"/>
    </xf>
    <xf numFmtId="0" fontId="49" fillId="0" borderId="12" xfId="0" applyFont="1" applyBorder="1" applyAlignment="1">
      <alignment horizontal="center" vertical="center"/>
    </xf>
    <xf numFmtId="10" fontId="54" fillId="0" borderId="12" xfId="0" applyNumberFormat="1" applyFont="1" applyBorder="1" applyAlignment="1">
      <alignment horizontal="center" vertical="center"/>
    </xf>
    <xf numFmtId="0" fontId="50" fillId="0" borderId="12" xfId="0" applyFont="1" applyBorder="1" applyAlignment="1">
      <alignment horizontal="center" vertical="center"/>
    </xf>
    <xf numFmtId="0" fontId="51" fillId="8" borderId="12" xfId="0" applyFont="1" applyFill="1" applyBorder="1" applyAlignment="1">
      <alignment horizontal="center" vertical="center"/>
    </xf>
    <xf numFmtId="10" fontId="51" fillId="8" borderId="12" xfId="0" applyNumberFormat="1" applyFont="1" applyFill="1" applyBorder="1" applyAlignment="1">
      <alignment horizontal="center" vertical="center"/>
    </xf>
    <xf numFmtId="0" fontId="50" fillId="8" borderId="12" xfId="0" applyFont="1" applyFill="1" applyBorder="1" applyAlignment="1">
      <alignment horizontal="center" vertical="center"/>
    </xf>
    <xf numFmtId="10" fontId="54" fillId="0" borderId="12" xfId="0" applyNumberFormat="1" applyFont="1" applyBorder="1" applyAlignment="1">
      <alignment horizontal="center" vertical="center" wrapText="1"/>
    </xf>
    <xf numFmtId="0" fontId="53" fillId="5" borderId="12" xfId="0" applyFont="1" applyFill="1" applyBorder="1" applyAlignment="1">
      <alignment horizontal="center" vertical="center"/>
    </xf>
    <xf numFmtId="0" fontId="53" fillId="5" borderId="12" xfId="0" applyFont="1" applyFill="1" applyBorder="1" applyAlignment="1">
      <alignment horizontal="center" vertical="center"/>
    </xf>
    <xf numFmtId="10" fontId="53" fillId="5" borderId="12" xfId="0" applyNumberFormat="1" applyFont="1" applyFill="1" applyBorder="1" applyAlignment="1">
      <alignment horizontal="center" vertical="center"/>
    </xf>
    <xf numFmtId="0" fontId="53" fillId="5" borderId="25" xfId="0" applyFont="1" applyFill="1" applyBorder="1" applyAlignment="1">
      <alignment horizontal="center" vertical="center"/>
    </xf>
    <xf numFmtId="0" fontId="50" fillId="5" borderId="25" xfId="0" applyFont="1" applyFill="1" applyBorder="1" applyAlignment="1">
      <alignment horizontal="center" vertical="center"/>
    </xf>
    <xf numFmtId="0" fontId="7" fillId="0" borderId="45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top"/>
    </xf>
    <xf numFmtId="0" fontId="10" fillId="0" borderId="10" xfId="0" applyFont="1" applyBorder="1" applyAlignment="1">
      <alignment horizontal="left" vertical="top"/>
    </xf>
    <xf numFmtId="0" fontId="10" fillId="0" borderId="10" xfId="0" applyFont="1" applyBorder="1" applyAlignment="1">
      <alignment horizontal="center" vertical="top"/>
    </xf>
    <xf numFmtId="10" fontId="11" fillId="3" borderId="12" xfId="1" applyNumberFormat="1" applyFont="1" applyFill="1" applyBorder="1" applyAlignment="1">
      <alignment horizontal="center" vertical="top"/>
    </xf>
    <xf numFmtId="10" fontId="11" fillId="3" borderId="20" xfId="1" applyNumberFormat="1" applyFont="1" applyFill="1" applyBorder="1" applyAlignment="1">
      <alignment horizontal="center" vertical="top"/>
    </xf>
    <xf numFmtId="0" fontId="10" fillId="0" borderId="52" xfId="0" applyFont="1" applyBorder="1" applyAlignment="1">
      <alignment horizontal="center" vertical="top"/>
    </xf>
    <xf numFmtId="0" fontId="10" fillId="0" borderId="9" xfId="0" applyFont="1" applyBorder="1" applyAlignment="1">
      <alignment horizontal="left" vertical="top"/>
    </xf>
    <xf numFmtId="0" fontId="10" fillId="0" borderId="9" xfId="0" applyFont="1" applyBorder="1" applyAlignment="1">
      <alignment horizontal="center" vertical="top"/>
    </xf>
    <xf numFmtId="10" fontId="11" fillId="3" borderId="25" xfId="1" applyNumberFormat="1" applyFont="1" applyFill="1" applyBorder="1" applyAlignment="1">
      <alignment horizontal="center" vertical="top"/>
    </xf>
    <xf numFmtId="10" fontId="11" fillId="3" borderId="26" xfId="1" applyNumberFormat="1" applyFont="1" applyFill="1" applyBorder="1" applyAlignment="1">
      <alignment horizontal="center" vertical="top"/>
    </xf>
    <xf numFmtId="0" fontId="8" fillId="0" borderId="47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top"/>
    </xf>
    <xf numFmtId="0" fontId="10" fillId="0" borderId="4" xfId="0" applyFont="1" applyBorder="1" applyAlignment="1">
      <alignment horizontal="left" vertical="top"/>
    </xf>
    <xf numFmtId="0" fontId="10" fillId="0" borderId="4" xfId="0" applyFont="1" applyBorder="1" applyAlignment="1">
      <alignment horizontal="center" vertical="top"/>
    </xf>
    <xf numFmtId="10" fontId="11" fillId="3" borderId="29" xfId="1" applyNumberFormat="1" applyFont="1" applyFill="1" applyBorder="1" applyAlignment="1">
      <alignment horizontal="center" vertical="top"/>
    </xf>
    <xf numFmtId="10" fontId="11" fillId="3" borderId="30" xfId="1" applyNumberFormat="1" applyFont="1" applyFill="1" applyBorder="1" applyAlignment="1">
      <alignment horizontal="center" vertical="top"/>
    </xf>
    <xf numFmtId="0" fontId="7" fillId="0" borderId="59" xfId="0" applyFont="1" applyBorder="1" applyAlignment="1">
      <alignment horizontal="center" wrapText="1"/>
    </xf>
    <xf numFmtId="10" fontId="12" fillId="3" borderId="32" xfId="1" applyNumberFormat="1" applyFont="1" applyFill="1" applyBorder="1" applyAlignment="1">
      <alignment horizontal="center" vertical="top"/>
    </xf>
    <xf numFmtId="10" fontId="12" fillId="3" borderId="33" xfId="1" applyNumberFormat="1" applyFont="1" applyFill="1" applyBorder="1" applyAlignment="1">
      <alignment horizontal="center" vertical="top"/>
    </xf>
    <xf numFmtId="0" fontId="7" fillId="0" borderId="54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wrapText="1"/>
    </xf>
    <xf numFmtId="0" fontId="7" fillId="0" borderId="42" xfId="0" applyFont="1" applyBorder="1" applyAlignment="1">
      <alignment horizontal="center" wrapText="1"/>
    </xf>
    <xf numFmtId="0" fontId="7" fillId="0" borderId="58" xfId="0" applyFont="1" applyBorder="1" applyAlignment="1">
      <alignment horizontal="center" wrapText="1"/>
    </xf>
    <xf numFmtId="0" fontId="56" fillId="0" borderId="31" xfId="0" applyFont="1" applyBorder="1" applyAlignment="1">
      <alignment vertical="center"/>
    </xf>
    <xf numFmtId="0" fontId="56" fillId="0" borderId="32" xfId="0" applyFont="1" applyBorder="1" applyAlignment="1">
      <alignment vertical="center"/>
    </xf>
    <xf numFmtId="0" fontId="56" fillId="0" borderId="33" xfId="0" applyFont="1" applyBorder="1" applyAlignment="1">
      <alignment vertical="center"/>
    </xf>
    <xf numFmtId="0" fontId="8" fillId="0" borderId="31" xfId="0" applyFont="1" applyBorder="1" applyAlignment="1">
      <alignment horizontal="center" vertical="center" wrapText="1"/>
    </xf>
    <xf numFmtId="0" fontId="9" fillId="0" borderId="33" xfId="0" applyFont="1" applyBorder="1" applyAlignment="1">
      <alignment vertical="center" wrapText="1"/>
    </xf>
    <xf numFmtId="0" fontId="8" fillId="0" borderId="31" xfId="0" applyFont="1" applyBorder="1" applyAlignment="1">
      <alignment horizontal="center" vertical="center"/>
    </xf>
    <xf numFmtId="0" fontId="9" fillId="0" borderId="33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56" xfId="0" applyFont="1" applyBorder="1" applyAlignment="1">
      <alignment vertical="center"/>
    </xf>
    <xf numFmtId="0" fontId="57" fillId="4" borderId="41" xfId="0" applyFont="1" applyFill="1" applyBorder="1" applyAlignment="1">
      <alignment horizontal="center" vertical="center"/>
    </xf>
    <xf numFmtId="0" fontId="57" fillId="4" borderId="42" xfId="0" applyFont="1" applyFill="1" applyBorder="1" applyAlignment="1">
      <alignment horizontal="center" vertical="center"/>
    </xf>
    <xf numFmtId="0" fontId="57" fillId="4" borderId="43" xfId="0" applyFont="1" applyFill="1" applyBorder="1" applyAlignment="1">
      <alignment horizontal="center" vertical="center"/>
    </xf>
    <xf numFmtId="0" fontId="58" fillId="0" borderId="31" xfId="0" applyFont="1" applyBorder="1" applyAlignment="1">
      <alignment horizontal="center" vertical="center" wrapText="1"/>
    </xf>
    <xf numFmtId="0" fontId="58" fillId="0" borderId="32" xfId="0" applyFont="1" applyBorder="1" applyAlignment="1">
      <alignment horizontal="center" vertical="center" wrapText="1"/>
    </xf>
    <xf numFmtId="0" fontId="58" fillId="0" borderId="33" xfId="0" applyFont="1" applyBorder="1" applyAlignment="1">
      <alignment horizontal="center" vertical="center"/>
    </xf>
    <xf numFmtId="0" fontId="0" fillId="4" borderId="24" xfId="0" applyFill="1" applyBorder="1" applyAlignment="1">
      <alignment horizontal="left"/>
    </xf>
    <xf numFmtId="0" fontId="0" fillId="4" borderId="25" xfId="0" applyFill="1" applyBorder="1" applyAlignment="1">
      <alignment horizontal="left" vertical="top"/>
    </xf>
    <xf numFmtId="49" fontId="1" fillId="4" borderId="25" xfId="5" applyNumberFormat="1" applyFont="1" applyFill="1" applyBorder="1" applyAlignment="1">
      <alignment horizontal="left" vertical="top"/>
    </xf>
    <xf numFmtId="0" fontId="0" fillId="4" borderId="12" xfId="0" applyFill="1" applyBorder="1" applyAlignment="1">
      <alignment horizontal="left" vertical="top"/>
    </xf>
    <xf numFmtId="0" fontId="0" fillId="0" borderId="20" xfId="0" applyBorder="1" applyAlignment="1">
      <alignment horizontal="left" vertical="top" wrapText="1" shrinkToFit="1"/>
    </xf>
    <xf numFmtId="0" fontId="0" fillId="0" borderId="12" xfId="0" applyBorder="1" applyAlignment="1" applyProtection="1">
      <alignment horizontal="left" vertical="top"/>
      <protection locked="0"/>
    </xf>
    <xf numFmtId="0" fontId="45" fillId="4" borderId="12" xfId="0" applyFont="1" applyFill="1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49" fontId="45" fillId="4" borderId="12" xfId="6" applyNumberFormat="1" applyFont="1" applyFill="1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14" fontId="1" fillId="4" borderId="12" xfId="5" applyNumberFormat="1" applyFont="1" applyFill="1" applyBorder="1" applyAlignment="1">
      <alignment horizontal="left" vertical="top"/>
    </xf>
    <xf numFmtId="14" fontId="0" fillId="0" borderId="12" xfId="0" applyNumberFormat="1" applyBorder="1" applyAlignment="1" applyProtection="1">
      <alignment horizontal="left" vertical="top"/>
      <protection locked="0"/>
    </xf>
    <xf numFmtId="0" fontId="45" fillId="4" borderId="60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49" fontId="1" fillId="4" borderId="9" xfId="6" applyNumberFormat="1" applyFont="1" applyFill="1" applyBorder="1" applyAlignment="1">
      <alignment horizontal="left" vertical="top"/>
    </xf>
    <xf numFmtId="0" fontId="0" fillId="4" borderId="9" xfId="0" applyFill="1" applyBorder="1" applyAlignment="1">
      <alignment horizontal="left" vertical="top"/>
    </xf>
    <xf numFmtId="0" fontId="6" fillId="0" borderId="12" xfId="2" applyBorder="1" applyAlignment="1">
      <alignment horizontal="left" vertical="center"/>
    </xf>
    <xf numFmtId="49" fontId="6" fillId="0" borderId="12" xfId="2" applyNumberFormat="1" applyBorder="1" applyAlignment="1">
      <alignment horizontal="left" vertical="center"/>
    </xf>
    <xf numFmtId="49" fontId="1" fillId="0" borderId="12" xfId="5" applyNumberFormat="1" applyFont="1" applyBorder="1" applyAlignment="1">
      <alignment horizontal="left" vertical="top"/>
    </xf>
    <xf numFmtId="0" fontId="6" fillId="4" borderId="12" xfId="4" applyFill="1" applyBorder="1" applyAlignment="1">
      <alignment horizontal="left" vertical="top"/>
    </xf>
    <xf numFmtId="49" fontId="1" fillId="4" borderId="12" xfId="5" applyNumberFormat="1" applyFont="1" applyFill="1" applyBorder="1" applyAlignment="1">
      <alignment horizontal="left" vertical="top"/>
    </xf>
    <xf numFmtId="0" fontId="13" fillId="4" borderId="12" xfId="0" applyFont="1" applyFill="1" applyBorder="1" applyAlignment="1">
      <alignment horizontal="left" vertical="top"/>
    </xf>
    <xf numFmtId="0" fontId="55" fillId="0" borderId="12" xfId="3" applyFont="1" applyBorder="1" applyAlignment="1" applyProtection="1">
      <alignment horizontal="left" vertical="center" wrapText="1"/>
      <protection locked="0"/>
    </xf>
    <xf numFmtId="0" fontId="45" fillId="0" borderId="12" xfId="0" applyFont="1" applyBorder="1" applyAlignment="1" applyProtection="1">
      <alignment horizontal="left" vertical="top"/>
      <protection locked="0"/>
    </xf>
    <xf numFmtId="0" fontId="59" fillId="4" borderId="12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/>
    </xf>
    <xf numFmtId="0" fontId="55" fillId="4" borderId="12" xfId="0" applyFont="1" applyFill="1" applyBorder="1" applyAlignment="1">
      <alignment horizontal="left" vertical="top"/>
    </xf>
    <xf numFmtId="49" fontId="55" fillId="4" borderId="12" xfId="5" applyNumberFormat="1" applyFont="1" applyFill="1" applyBorder="1" applyAlignment="1">
      <alignment horizontal="left" vertical="top"/>
    </xf>
    <xf numFmtId="14" fontId="55" fillId="0" borderId="12" xfId="3" applyNumberFormat="1" applyFont="1" applyBorder="1" applyAlignment="1" applyProtection="1">
      <alignment horizontal="left" vertical="center" wrapText="1"/>
      <protection locked="0"/>
    </xf>
    <xf numFmtId="0" fontId="45" fillId="0" borderId="12" xfId="0" applyFont="1" applyBorder="1" applyAlignment="1">
      <alignment horizontal="left" vertical="top"/>
    </xf>
    <xf numFmtId="49" fontId="1" fillId="4" borderId="12" xfId="6" applyNumberFormat="1" applyFont="1" applyFill="1" applyBorder="1" applyAlignment="1">
      <alignment horizontal="left" vertical="top"/>
    </xf>
    <xf numFmtId="0" fontId="0" fillId="0" borderId="20" xfId="0" applyBorder="1" applyAlignment="1">
      <alignment horizontal="left" wrapText="1" shrinkToFit="1"/>
    </xf>
    <xf numFmtId="0" fontId="0" fillId="0" borderId="22" xfId="0" applyBorder="1" applyAlignment="1">
      <alignment horizontal="left"/>
    </xf>
    <xf numFmtId="0" fontId="0" fillId="4" borderId="46" xfId="0" applyFill="1" applyBorder="1" applyAlignment="1">
      <alignment horizontal="left" vertical="top"/>
    </xf>
    <xf numFmtId="0" fontId="0" fillId="0" borderId="23" xfId="0" applyBorder="1" applyAlignment="1">
      <alignment horizontal="left" wrapText="1" shrinkToFit="1"/>
    </xf>
  </cellXfs>
  <cellStyles count="7">
    <cellStyle name="Comma" xfId="5" builtinId="3"/>
    <cellStyle name="Comma 2" xfId="6" xr:uid="{4AD3FB86-2828-4C82-8EB6-F0BEE54CB4DB}"/>
    <cellStyle name="Normal" xfId="0" builtinId="0"/>
    <cellStyle name="Normal 2" xfId="3" xr:uid="{A1A7FFA1-B34E-49D7-8ECD-A53AAAB75950}"/>
    <cellStyle name="Normal 4" xfId="4" xr:uid="{B83C544E-5FAD-4A88-9B57-3D11D702B961}"/>
    <cellStyle name="Normal 5" xfId="2" xr:uid="{5ED01EB4-ECAA-485E-9ABB-D526C3D39B3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Shashank\FY%202025-26\168th\Online%20Data%20Dec%202025.xlsx" TargetMode="External"/><Relationship Id="rId1" Type="http://schemas.openxmlformats.org/officeDocument/2006/relationships/externalLinkPath" Target="/Shashank/FY%202025-26/168th/Online%20Data%20De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RANCH"/>
      <sheetName val="1A"/>
      <sheetName val="CD RATIO"/>
      <sheetName val="DISTRICT"/>
      <sheetName val="KEY BUSI"/>
      <sheetName val="SPECIAL CAT"/>
      <sheetName val="OS AGRI"/>
      <sheetName val="OS MSME"/>
      <sheetName val="OS OPS"/>
      <sheetName val="OS NPS"/>
      <sheetName val="HOUSING"/>
      <sheetName val="EDUCATION"/>
      <sheetName val="NPA ALL"/>
      <sheetName val="NPA PS"/>
      <sheetName val="OS AGRI (2)"/>
      <sheetName val="OS MSME (2)"/>
    </sheetNames>
    <sheetDataSet>
      <sheetData sheetId="0"/>
      <sheetData sheetId="1"/>
      <sheetData sheetId="2"/>
      <sheetData sheetId="3"/>
      <sheetData sheetId="4">
        <row r="9">
          <cell r="D9">
            <v>1399341</v>
          </cell>
          <cell r="E9">
            <v>6451626</v>
          </cell>
          <cell r="G9">
            <v>2206546</v>
          </cell>
          <cell r="J9">
            <v>1188813</v>
          </cell>
          <cell r="M9">
            <v>165568</v>
          </cell>
          <cell r="P9">
            <v>354655</v>
          </cell>
        </row>
        <row r="10">
          <cell r="D10">
            <v>188860</v>
          </cell>
          <cell r="E10">
            <v>1097595</v>
          </cell>
          <cell r="G10">
            <v>334064</v>
          </cell>
          <cell r="J10">
            <v>198485</v>
          </cell>
          <cell r="M10">
            <v>23304</v>
          </cell>
          <cell r="P10">
            <v>148628</v>
          </cell>
        </row>
        <row r="11">
          <cell r="D11">
            <v>24514</v>
          </cell>
          <cell r="E11">
            <v>804663</v>
          </cell>
          <cell r="G11">
            <v>25862</v>
          </cell>
          <cell r="J11">
            <v>77851</v>
          </cell>
          <cell r="M11">
            <v>18793</v>
          </cell>
          <cell r="P11">
            <v>36963</v>
          </cell>
        </row>
        <row r="12">
          <cell r="D12">
            <v>210951</v>
          </cell>
          <cell r="E12">
            <v>1956383</v>
          </cell>
          <cell r="G12">
            <v>363347</v>
          </cell>
          <cell r="J12">
            <v>474110</v>
          </cell>
          <cell r="M12">
            <v>131253</v>
          </cell>
          <cell r="P12">
            <v>170747</v>
          </cell>
        </row>
        <row r="13">
          <cell r="D13">
            <v>148782</v>
          </cell>
          <cell r="E13">
            <v>826988</v>
          </cell>
          <cell r="G13">
            <v>258983</v>
          </cell>
          <cell r="J13">
            <v>202666</v>
          </cell>
          <cell r="M13">
            <v>12335</v>
          </cell>
          <cell r="P13">
            <v>89780</v>
          </cell>
        </row>
        <row r="14">
          <cell r="D14">
            <v>70559</v>
          </cell>
          <cell r="E14">
            <v>830504</v>
          </cell>
          <cell r="G14">
            <v>102469</v>
          </cell>
          <cell r="J14">
            <v>161622</v>
          </cell>
          <cell r="M14">
            <v>45694</v>
          </cell>
          <cell r="P14">
            <v>50823</v>
          </cell>
        </row>
        <row r="15">
          <cell r="D15">
            <v>40317</v>
          </cell>
          <cell r="E15">
            <v>666883</v>
          </cell>
          <cell r="G15">
            <v>85873</v>
          </cell>
          <cell r="J15">
            <v>67824</v>
          </cell>
          <cell r="M15">
            <v>9222</v>
          </cell>
          <cell r="P15">
            <v>44090</v>
          </cell>
        </row>
        <row r="16">
          <cell r="D16">
            <v>953244</v>
          </cell>
          <cell r="E16">
            <v>6144699</v>
          </cell>
          <cell r="G16">
            <v>1931449</v>
          </cell>
          <cell r="J16">
            <v>1127082</v>
          </cell>
          <cell r="M16">
            <v>225996</v>
          </cell>
          <cell r="P16">
            <v>408734</v>
          </cell>
        </row>
        <row r="17">
          <cell r="D17">
            <v>33992</v>
          </cell>
          <cell r="E17">
            <v>244184</v>
          </cell>
          <cell r="G17">
            <v>81778</v>
          </cell>
          <cell r="J17">
            <v>68366</v>
          </cell>
          <cell r="M17">
            <v>1274</v>
          </cell>
          <cell r="P17">
            <v>20068</v>
          </cell>
        </row>
        <row r="18">
          <cell r="D18">
            <v>225890</v>
          </cell>
          <cell r="E18">
            <v>1616762</v>
          </cell>
          <cell r="G18">
            <v>414138</v>
          </cell>
          <cell r="J18">
            <v>346767</v>
          </cell>
          <cell r="M18">
            <v>89709</v>
          </cell>
          <cell r="P18">
            <v>93928</v>
          </cell>
        </row>
        <row r="19">
          <cell r="D19">
            <v>210247</v>
          </cell>
          <cell r="E19">
            <v>1293922</v>
          </cell>
          <cell r="G19">
            <v>276006</v>
          </cell>
          <cell r="J19">
            <v>382853</v>
          </cell>
          <cell r="M19">
            <v>7875</v>
          </cell>
          <cell r="P19">
            <v>213216</v>
          </cell>
        </row>
        <row r="20">
          <cell r="D20">
            <v>2603390</v>
          </cell>
          <cell r="E20">
            <v>17323257</v>
          </cell>
          <cell r="G20">
            <v>2486720</v>
          </cell>
          <cell r="J20">
            <v>2183641</v>
          </cell>
          <cell r="M20">
            <v>3048689</v>
          </cell>
          <cell r="P20">
            <v>1838021</v>
          </cell>
        </row>
        <row r="23">
          <cell r="D23">
            <v>719007</v>
          </cell>
          <cell r="E23">
            <v>3719586</v>
          </cell>
          <cell r="G23">
            <v>539982</v>
          </cell>
          <cell r="J23">
            <v>1286736</v>
          </cell>
          <cell r="M23">
            <v>154790</v>
          </cell>
          <cell r="P23">
            <v>149944</v>
          </cell>
        </row>
        <row r="24">
          <cell r="D24">
            <v>258727</v>
          </cell>
          <cell r="E24">
            <v>563924</v>
          </cell>
          <cell r="G24">
            <v>45324</v>
          </cell>
          <cell r="J24">
            <v>116436</v>
          </cell>
          <cell r="M24">
            <v>4551</v>
          </cell>
          <cell r="P24">
            <v>81157</v>
          </cell>
        </row>
        <row r="25">
          <cell r="D25">
            <v>13993</v>
          </cell>
          <cell r="E25">
            <v>21199</v>
          </cell>
          <cell r="G25">
            <v>7855</v>
          </cell>
          <cell r="J25">
            <v>1059</v>
          </cell>
          <cell r="M25">
            <v>0</v>
          </cell>
          <cell r="P25">
            <v>67</v>
          </cell>
        </row>
        <row r="26">
          <cell r="D26">
            <v>1837</v>
          </cell>
          <cell r="E26">
            <v>137348</v>
          </cell>
          <cell r="G26">
            <v>1641</v>
          </cell>
          <cell r="J26">
            <v>92118</v>
          </cell>
          <cell r="M26">
            <v>7226</v>
          </cell>
          <cell r="P26">
            <v>5090</v>
          </cell>
        </row>
        <row r="27">
          <cell r="D27">
            <v>105030</v>
          </cell>
          <cell r="E27">
            <v>320681</v>
          </cell>
          <cell r="G27">
            <v>79675</v>
          </cell>
          <cell r="J27">
            <v>62465</v>
          </cell>
          <cell r="M27">
            <v>122</v>
          </cell>
          <cell r="P27">
            <v>68241</v>
          </cell>
        </row>
        <row r="28">
          <cell r="D28">
            <v>673</v>
          </cell>
          <cell r="E28">
            <v>3634</v>
          </cell>
          <cell r="G28">
            <v>918</v>
          </cell>
          <cell r="J28">
            <v>157</v>
          </cell>
          <cell r="M28">
            <v>0</v>
          </cell>
          <cell r="P28">
            <v>101</v>
          </cell>
        </row>
        <row r="29">
          <cell r="D29">
            <v>8349</v>
          </cell>
          <cell r="E29">
            <v>269598</v>
          </cell>
          <cell r="G29">
            <v>6255</v>
          </cell>
          <cell r="J29">
            <v>30622</v>
          </cell>
          <cell r="M29">
            <v>14841</v>
          </cell>
          <cell r="P29">
            <v>1713</v>
          </cell>
        </row>
        <row r="30">
          <cell r="D30">
            <v>2594224</v>
          </cell>
          <cell r="E30">
            <v>11730794</v>
          </cell>
          <cell r="G30">
            <v>1827077</v>
          </cell>
          <cell r="J30">
            <v>3518625</v>
          </cell>
          <cell r="M30">
            <v>653796</v>
          </cell>
          <cell r="P30">
            <v>1036251</v>
          </cell>
        </row>
        <row r="31">
          <cell r="D31">
            <v>956135</v>
          </cell>
          <cell r="E31">
            <v>7040770</v>
          </cell>
          <cell r="G31">
            <v>1231890</v>
          </cell>
          <cell r="J31">
            <v>2839328</v>
          </cell>
          <cell r="M31">
            <v>257520</v>
          </cell>
          <cell r="P31">
            <v>130484</v>
          </cell>
        </row>
        <row r="32">
          <cell r="D32">
            <v>64739</v>
          </cell>
          <cell r="E32">
            <v>575117</v>
          </cell>
          <cell r="G32">
            <v>121300</v>
          </cell>
          <cell r="J32">
            <v>92433</v>
          </cell>
          <cell r="M32">
            <v>6967</v>
          </cell>
          <cell r="P32">
            <v>55488</v>
          </cell>
        </row>
        <row r="33">
          <cell r="D33">
            <v>663480</v>
          </cell>
          <cell r="E33">
            <v>1155114</v>
          </cell>
          <cell r="G33">
            <v>159377</v>
          </cell>
          <cell r="J33">
            <v>374488</v>
          </cell>
          <cell r="M33">
            <v>15208</v>
          </cell>
          <cell r="P33">
            <v>48881</v>
          </cell>
        </row>
        <row r="34">
          <cell r="D34">
            <v>700986</v>
          </cell>
          <cell r="E34">
            <v>1561750</v>
          </cell>
          <cell r="G34">
            <v>235569</v>
          </cell>
          <cell r="J34">
            <v>610060</v>
          </cell>
          <cell r="M34">
            <v>29204</v>
          </cell>
          <cell r="P34">
            <v>27992</v>
          </cell>
        </row>
        <row r="35">
          <cell r="D35">
            <v>1013</v>
          </cell>
          <cell r="E35">
            <v>12189</v>
          </cell>
          <cell r="G35">
            <v>1914</v>
          </cell>
          <cell r="J35">
            <v>1715</v>
          </cell>
          <cell r="M35">
            <v>1645</v>
          </cell>
          <cell r="P35">
            <v>1237</v>
          </cell>
        </row>
        <row r="36">
          <cell r="D36">
            <v>1652</v>
          </cell>
          <cell r="E36">
            <v>43474</v>
          </cell>
          <cell r="G36">
            <v>4563</v>
          </cell>
          <cell r="J36">
            <v>12360</v>
          </cell>
          <cell r="M36">
            <v>5428</v>
          </cell>
          <cell r="P36">
            <v>3423</v>
          </cell>
        </row>
        <row r="37">
          <cell r="D37">
            <v>282</v>
          </cell>
          <cell r="E37">
            <v>8423</v>
          </cell>
          <cell r="G37">
            <v>3</v>
          </cell>
          <cell r="J37">
            <v>1684</v>
          </cell>
          <cell r="M37">
            <v>0</v>
          </cell>
          <cell r="P37">
            <v>65</v>
          </cell>
        </row>
        <row r="38">
          <cell r="D38">
            <v>215774</v>
          </cell>
          <cell r="E38">
            <v>2497426</v>
          </cell>
          <cell r="G38">
            <v>488221</v>
          </cell>
          <cell r="J38">
            <v>1041812</v>
          </cell>
          <cell r="M38">
            <v>150311</v>
          </cell>
          <cell r="P38">
            <v>5495</v>
          </cell>
        </row>
        <row r="39">
          <cell r="D39">
            <v>23691</v>
          </cell>
          <cell r="E39">
            <v>39094</v>
          </cell>
          <cell r="G39">
            <v>12389</v>
          </cell>
          <cell r="J39">
            <v>12706</v>
          </cell>
          <cell r="M39">
            <v>6</v>
          </cell>
          <cell r="P39">
            <v>60</v>
          </cell>
        </row>
        <row r="40">
          <cell r="D40">
            <v>297954</v>
          </cell>
          <cell r="E40">
            <v>214070</v>
          </cell>
          <cell r="G40">
            <v>134458</v>
          </cell>
          <cell r="J40">
            <v>35949</v>
          </cell>
          <cell r="M40">
            <v>678</v>
          </cell>
          <cell r="P40">
            <v>4938</v>
          </cell>
        </row>
        <row r="41">
          <cell r="D41">
            <v>736</v>
          </cell>
          <cell r="E41">
            <v>22958</v>
          </cell>
          <cell r="G41">
            <v>762</v>
          </cell>
          <cell r="J41">
            <v>466</v>
          </cell>
          <cell r="M41">
            <v>2113</v>
          </cell>
          <cell r="P41">
            <v>357</v>
          </cell>
        </row>
        <row r="42">
          <cell r="D42">
            <v>445</v>
          </cell>
          <cell r="E42">
            <v>6904</v>
          </cell>
          <cell r="G42">
            <v>0</v>
          </cell>
          <cell r="J42">
            <v>2959</v>
          </cell>
          <cell r="M42">
            <v>0</v>
          </cell>
          <cell r="P42">
            <v>721</v>
          </cell>
        </row>
        <row r="43">
          <cell r="D43">
            <v>207937</v>
          </cell>
          <cell r="E43">
            <v>1025306</v>
          </cell>
          <cell r="G43">
            <v>235218</v>
          </cell>
          <cell r="J43">
            <v>396947</v>
          </cell>
          <cell r="M43">
            <v>53312</v>
          </cell>
          <cell r="P43">
            <v>15223</v>
          </cell>
        </row>
        <row r="44">
          <cell r="D44">
            <v>813</v>
          </cell>
          <cell r="E44">
            <v>6843</v>
          </cell>
          <cell r="G44">
            <v>98</v>
          </cell>
          <cell r="J44">
            <v>1052</v>
          </cell>
          <cell r="M44">
            <v>0</v>
          </cell>
          <cell r="P44">
            <v>1632</v>
          </cell>
        </row>
        <row r="48">
          <cell r="D48">
            <v>1565043</v>
          </cell>
          <cell r="E48">
            <v>4528408</v>
          </cell>
          <cell r="G48">
            <v>3006896</v>
          </cell>
          <cell r="J48">
            <v>370769</v>
          </cell>
          <cell r="M48">
            <v>0</v>
          </cell>
          <cell r="P48">
            <v>307183</v>
          </cell>
        </row>
        <row r="51">
          <cell r="D51">
            <v>3613920</v>
          </cell>
          <cell r="E51">
            <v>2145772</v>
          </cell>
          <cell r="G51">
            <v>1769637</v>
          </cell>
          <cell r="J51">
            <v>69234</v>
          </cell>
          <cell r="M51">
            <v>0</v>
          </cell>
          <cell r="P51">
            <v>21302</v>
          </cell>
        </row>
        <row r="52">
          <cell r="D52">
            <v>58897</v>
          </cell>
          <cell r="E52">
            <v>86072</v>
          </cell>
          <cell r="G52">
            <v>68681</v>
          </cell>
          <cell r="J52">
            <v>2577</v>
          </cell>
          <cell r="M52">
            <v>18</v>
          </cell>
          <cell r="P52">
            <v>8933</v>
          </cell>
        </row>
        <row r="55">
          <cell r="D55">
            <v>1164529</v>
          </cell>
          <cell r="E55">
            <v>3375890</v>
          </cell>
          <cell r="G55">
            <v>484337</v>
          </cell>
          <cell r="J55">
            <v>1416568</v>
          </cell>
          <cell r="M55">
            <v>31876</v>
          </cell>
          <cell r="P55">
            <v>166804</v>
          </cell>
        </row>
        <row r="56">
          <cell r="D56">
            <v>82519</v>
          </cell>
          <cell r="E56">
            <v>178312</v>
          </cell>
          <cell r="G56">
            <v>18788</v>
          </cell>
          <cell r="J56">
            <v>61604</v>
          </cell>
          <cell r="M56">
            <v>2738</v>
          </cell>
          <cell r="P56">
            <v>12791</v>
          </cell>
        </row>
        <row r="57">
          <cell r="D57">
            <v>128955</v>
          </cell>
          <cell r="E57">
            <v>221317</v>
          </cell>
          <cell r="G57">
            <v>31884</v>
          </cell>
          <cell r="J57">
            <v>74763</v>
          </cell>
          <cell r="M57">
            <v>46</v>
          </cell>
          <cell r="P57">
            <v>81736</v>
          </cell>
        </row>
        <row r="58">
          <cell r="D58">
            <v>212337</v>
          </cell>
          <cell r="E58">
            <v>171411</v>
          </cell>
          <cell r="G58">
            <v>37723</v>
          </cell>
          <cell r="J58">
            <v>31667</v>
          </cell>
          <cell r="M58">
            <v>96</v>
          </cell>
          <cell r="P58">
            <v>62045</v>
          </cell>
        </row>
        <row r="59">
          <cell r="D59">
            <v>35270</v>
          </cell>
          <cell r="E59">
            <v>40971</v>
          </cell>
          <cell r="G59">
            <v>6782</v>
          </cell>
          <cell r="J59">
            <v>17117</v>
          </cell>
          <cell r="M59">
            <v>723</v>
          </cell>
          <cell r="P59">
            <v>2503</v>
          </cell>
        </row>
        <row r="60">
          <cell r="D60">
            <v>726</v>
          </cell>
          <cell r="E60">
            <v>7290</v>
          </cell>
          <cell r="G60">
            <v>1669</v>
          </cell>
          <cell r="J60">
            <v>1358</v>
          </cell>
          <cell r="M60">
            <v>26</v>
          </cell>
          <cell r="P60">
            <v>1148</v>
          </cell>
        </row>
        <row r="61">
          <cell r="D61">
            <v>46240</v>
          </cell>
          <cell r="E61">
            <v>39313</v>
          </cell>
          <cell r="G61">
            <v>9996</v>
          </cell>
          <cell r="J61">
            <v>19743</v>
          </cell>
          <cell r="M61">
            <v>761</v>
          </cell>
          <cell r="P61">
            <v>4663</v>
          </cell>
        </row>
        <row r="62">
          <cell r="D62">
            <v>24692</v>
          </cell>
          <cell r="E62">
            <v>17171</v>
          </cell>
          <cell r="G62">
            <v>2512</v>
          </cell>
          <cell r="J62">
            <v>694</v>
          </cell>
          <cell r="M62">
            <v>0</v>
          </cell>
          <cell r="P62">
            <v>4029</v>
          </cell>
        </row>
        <row r="63">
          <cell r="D63">
            <v>72187</v>
          </cell>
          <cell r="E63">
            <v>33701</v>
          </cell>
          <cell r="G63">
            <v>21532</v>
          </cell>
          <cell r="J63">
            <v>5011</v>
          </cell>
          <cell r="M63">
            <v>195</v>
          </cell>
          <cell r="P63">
            <v>830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9">
          <cell r="F9">
            <v>222952</v>
          </cell>
        </row>
        <row r="10">
          <cell r="F10">
            <v>36518</v>
          </cell>
        </row>
        <row r="11">
          <cell r="F11">
            <v>3135</v>
          </cell>
        </row>
        <row r="12">
          <cell r="F12">
            <v>163374</v>
          </cell>
        </row>
        <row r="13">
          <cell r="F13">
            <v>40865</v>
          </cell>
        </row>
        <row r="14">
          <cell r="F14">
            <v>16302</v>
          </cell>
        </row>
        <row r="15">
          <cell r="F15">
            <v>10618</v>
          </cell>
        </row>
        <row r="16">
          <cell r="F16">
            <v>273510</v>
          </cell>
        </row>
        <row r="17">
          <cell r="F17">
            <v>14825</v>
          </cell>
        </row>
        <row r="18">
          <cell r="F18">
            <v>53375</v>
          </cell>
        </row>
        <row r="19">
          <cell r="F19">
            <v>57747</v>
          </cell>
        </row>
        <row r="20">
          <cell r="F20">
            <v>467688</v>
          </cell>
        </row>
        <row r="23">
          <cell r="F23">
            <v>92704</v>
          </cell>
        </row>
        <row r="24">
          <cell r="F24">
            <v>20161</v>
          </cell>
        </row>
        <row r="25">
          <cell r="F25">
            <v>2048</v>
          </cell>
        </row>
        <row r="26">
          <cell r="F26">
            <v>2867</v>
          </cell>
        </row>
        <row r="27">
          <cell r="F27">
            <v>9215</v>
          </cell>
        </row>
        <row r="28">
          <cell r="F28">
            <v>961</v>
          </cell>
        </row>
        <row r="29">
          <cell r="F29">
            <v>873</v>
          </cell>
        </row>
        <row r="30">
          <cell r="F30">
            <v>194899</v>
          </cell>
        </row>
        <row r="31">
          <cell r="F31">
            <v>135558</v>
          </cell>
        </row>
        <row r="32">
          <cell r="F32">
            <v>25144</v>
          </cell>
        </row>
        <row r="33">
          <cell r="F33">
            <v>14091</v>
          </cell>
        </row>
        <row r="34">
          <cell r="F34">
            <v>20027</v>
          </cell>
        </row>
        <row r="35">
          <cell r="F35">
            <v>217</v>
          </cell>
        </row>
        <row r="36">
          <cell r="F36">
            <v>7774</v>
          </cell>
        </row>
        <row r="37">
          <cell r="F37">
            <v>4</v>
          </cell>
        </row>
        <row r="38">
          <cell r="F38">
            <v>44467</v>
          </cell>
        </row>
        <row r="39">
          <cell r="F39">
            <v>551</v>
          </cell>
        </row>
        <row r="40">
          <cell r="F40">
            <v>8561</v>
          </cell>
        </row>
        <row r="41">
          <cell r="F41">
            <v>86</v>
          </cell>
        </row>
        <row r="42">
          <cell r="F42">
            <v>0</v>
          </cell>
        </row>
        <row r="43">
          <cell r="F43">
            <v>16357</v>
          </cell>
        </row>
        <row r="44">
          <cell r="F44">
            <v>875</v>
          </cell>
        </row>
        <row r="48">
          <cell r="F48">
            <v>123783</v>
          </cell>
        </row>
        <row r="51">
          <cell r="F51">
            <v>156637</v>
          </cell>
        </row>
        <row r="52">
          <cell r="F52">
            <v>18208</v>
          </cell>
        </row>
        <row r="55">
          <cell r="F55">
            <v>57833</v>
          </cell>
        </row>
        <row r="56">
          <cell r="F56">
            <v>12031</v>
          </cell>
        </row>
        <row r="57">
          <cell r="F57">
            <v>5215</v>
          </cell>
        </row>
        <row r="58">
          <cell r="F58">
            <v>1629</v>
          </cell>
        </row>
        <row r="59">
          <cell r="F59">
            <v>3008</v>
          </cell>
        </row>
        <row r="60">
          <cell r="F60">
            <v>72</v>
          </cell>
        </row>
        <row r="61">
          <cell r="F61">
            <v>4656</v>
          </cell>
        </row>
        <row r="62">
          <cell r="F62">
            <v>1566</v>
          </cell>
        </row>
        <row r="63">
          <cell r="F63">
            <v>2075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"/>
  <sheetViews>
    <sheetView topLeftCell="A22" zoomScaleNormal="100" workbookViewId="0">
      <selection activeCell="P17" sqref="P17"/>
    </sheetView>
  </sheetViews>
  <sheetFormatPr defaultRowHeight="15" x14ac:dyDescent="0.25"/>
  <cols>
    <col min="2" max="2" width="29.5703125" customWidth="1"/>
    <col min="3" max="3" width="13.140625" bestFit="1" customWidth="1"/>
    <col min="4" max="4" width="11" customWidth="1"/>
    <col min="5" max="5" width="12.5703125" customWidth="1"/>
    <col min="6" max="6" width="13.28515625" customWidth="1"/>
    <col min="7" max="7" width="12.85546875" customWidth="1"/>
    <col min="8" max="8" width="13.5703125" customWidth="1"/>
    <col min="9" max="9" width="14.28515625" customWidth="1"/>
    <col min="10" max="10" width="12.85546875" customWidth="1"/>
    <col min="11" max="11" width="13.5703125" customWidth="1"/>
    <col min="12" max="12" width="15.42578125" customWidth="1"/>
    <col min="13" max="13" width="12.7109375" customWidth="1"/>
    <col min="14" max="14" width="13" customWidth="1"/>
    <col min="15" max="15" width="14.85546875" customWidth="1"/>
    <col min="16" max="16" width="12.28515625" customWidth="1"/>
    <col min="17" max="17" width="13.85546875" customWidth="1"/>
    <col min="18" max="18" width="15.28515625" customWidth="1"/>
  </cols>
  <sheetData>
    <row r="1" spans="1:17" ht="15.75" x14ac:dyDescent="0.25">
      <c r="A1" s="199" t="s">
        <v>311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15.75" x14ac:dyDescent="0.25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 t="s">
        <v>312</v>
      </c>
      <c r="Q2" s="29"/>
    </row>
    <row r="3" spans="1:17" ht="15.75" x14ac:dyDescent="0.25">
      <c r="A3" s="200" t="s">
        <v>0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2"/>
    </row>
    <row r="4" spans="1:17" ht="15.75" x14ac:dyDescent="0.25">
      <c r="A4" s="203" t="s">
        <v>1</v>
      </c>
      <c r="B4" s="203" t="s">
        <v>2</v>
      </c>
      <c r="C4" s="206" t="s">
        <v>3</v>
      </c>
      <c r="D4" s="207"/>
      <c r="E4" s="208"/>
      <c r="F4" s="206" t="s">
        <v>4</v>
      </c>
      <c r="G4" s="207"/>
      <c r="H4" s="208"/>
      <c r="I4" s="206" t="s">
        <v>5</v>
      </c>
      <c r="J4" s="207"/>
      <c r="K4" s="208"/>
      <c r="L4" s="206" t="s">
        <v>6</v>
      </c>
      <c r="M4" s="207"/>
      <c r="N4" s="208"/>
      <c r="O4" s="206" t="s">
        <v>7</v>
      </c>
      <c r="P4" s="207"/>
      <c r="Q4" s="208"/>
    </row>
    <row r="5" spans="1:17" ht="15.75" x14ac:dyDescent="0.25">
      <c r="A5" s="204"/>
      <c r="B5" s="204"/>
      <c r="C5" s="209" t="s">
        <v>8</v>
      </c>
      <c r="D5" s="210"/>
      <c r="E5" s="211"/>
      <c r="F5" s="209" t="s">
        <v>9</v>
      </c>
      <c r="G5" s="210"/>
      <c r="H5" s="211"/>
      <c r="I5" s="209" t="s">
        <v>10</v>
      </c>
      <c r="J5" s="210"/>
      <c r="K5" s="211"/>
      <c r="L5" s="209" t="s">
        <v>11</v>
      </c>
      <c r="M5" s="210"/>
      <c r="N5" s="211"/>
      <c r="O5" s="209"/>
      <c r="P5" s="210"/>
      <c r="Q5" s="211"/>
    </row>
    <row r="6" spans="1:17" ht="31.5" x14ac:dyDescent="0.25">
      <c r="A6" s="205"/>
      <c r="B6" s="205"/>
      <c r="C6" s="30" t="s">
        <v>12</v>
      </c>
      <c r="D6" s="30" t="s">
        <v>13</v>
      </c>
      <c r="E6" s="30" t="s">
        <v>14</v>
      </c>
      <c r="F6" s="30" t="s">
        <v>12</v>
      </c>
      <c r="G6" s="30" t="s">
        <v>13</v>
      </c>
      <c r="H6" s="30" t="s">
        <v>14</v>
      </c>
      <c r="I6" s="30" t="s">
        <v>12</v>
      </c>
      <c r="J6" s="30" t="s">
        <v>13</v>
      </c>
      <c r="K6" s="30" t="s">
        <v>14</v>
      </c>
      <c r="L6" s="30" t="s">
        <v>12</v>
      </c>
      <c r="M6" s="30" t="s">
        <v>13</v>
      </c>
      <c r="N6" s="30" t="s">
        <v>14</v>
      </c>
      <c r="O6" s="30" t="s">
        <v>12</v>
      </c>
      <c r="P6" s="30" t="s">
        <v>13</v>
      </c>
      <c r="Q6" s="30" t="s">
        <v>14</v>
      </c>
    </row>
    <row r="7" spans="1:17" ht="15.75" x14ac:dyDescent="0.25">
      <c r="A7" s="31">
        <v>1.1000000000000001</v>
      </c>
      <c r="B7" s="31" t="s">
        <v>15</v>
      </c>
      <c r="C7" s="32">
        <v>19286</v>
      </c>
      <c r="D7" s="32">
        <v>47.29</v>
      </c>
      <c r="E7" s="32">
        <v>47.28</v>
      </c>
      <c r="F7" s="32">
        <v>23903</v>
      </c>
      <c r="G7" s="32">
        <v>583.6</v>
      </c>
      <c r="H7" s="32">
        <v>582.77</v>
      </c>
      <c r="I7" s="32">
        <v>11981</v>
      </c>
      <c r="J7" s="32">
        <v>977.6</v>
      </c>
      <c r="K7" s="32">
        <v>976.4</v>
      </c>
      <c r="L7" s="32">
        <v>1925</v>
      </c>
      <c r="M7" s="32">
        <v>282.10000000000002</v>
      </c>
      <c r="N7" s="32">
        <v>282.08</v>
      </c>
      <c r="O7" s="32">
        <v>57095</v>
      </c>
      <c r="P7" s="32">
        <v>1890.59</v>
      </c>
      <c r="Q7" s="32">
        <v>1888.54</v>
      </c>
    </row>
    <row r="8" spans="1:17" ht="15.75" x14ac:dyDescent="0.25">
      <c r="A8" s="31">
        <v>2.1</v>
      </c>
      <c r="B8" s="31" t="s">
        <v>16</v>
      </c>
      <c r="C8" s="32">
        <v>16269</v>
      </c>
      <c r="D8" s="32">
        <v>35.51</v>
      </c>
      <c r="E8" s="32">
        <v>34.549999999999997</v>
      </c>
      <c r="F8" s="32">
        <v>22912</v>
      </c>
      <c r="G8" s="32">
        <v>629.03</v>
      </c>
      <c r="H8" s="32">
        <v>627.48</v>
      </c>
      <c r="I8" s="32">
        <v>12536</v>
      </c>
      <c r="J8" s="32">
        <v>1099.79</v>
      </c>
      <c r="K8" s="32">
        <v>1098.95</v>
      </c>
      <c r="L8" s="32">
        <v>1002</v>
      </c>
      <c r="M8" s="32">
        <v>180.72</v>
      </c>
      <c r="N8" s="32">
        <v>180.61</v>
      </c>
      <c r="O8" s="32">
        <v>52719</v>
      </c>
      <c r="P8" s="32">
        <v>1945.05</v>
      </c>
      <c r="Q8" s="32">
        <v>1941.59</v>
      </c>
    </row>
    <row r="9" spans="1:17" ht="15.75" x14ac:dyDescent="0.25">
      <c r="A9" s="31">
        <v>2.2000000000000002</v>
      </c>
      <c r="B9" s="31" t="s">
        <v>17</v>
      </c>
      <c r="C9" s="32">
        <v>1007</v>
      </c>
      <c r="D9" s="32">
        <v>2.76</v>
      </c>
      <c r="E9" s="32">
        <v>2.54</v>
      </c>
      <c r="F9" s="32">
        <v>5678</v>
      </c>
      <c r="G9" s="32">
        <v>110.68</v>
      </c>
      <c r="H9" s="32">
        <v>100.95</v>
      </c>
      <c r="I9" s="32">
        <v>2279</v>
      </c>
      <c r="J9" s="32">
        <v>163.34</v>
      </c>
      <c r="K9" s="32">
        <v>102.63</v>
      </c>
      <c r="L9" s="32">
        <v>1</v>
      </c>
      <c r="M9" s="32">
        <v>0.2</v>
      </c>
      <c r="N9" s="32">
        <v>0</v>
      </c>
      <c r="O9" s="32">
        <v>8965</v>
      </c>
      <c r="P9" s="32">
        <v>276.99</v>
      </c>
      <c r="Q9" s="32">
        <v>206.12</v>
      </c>
    </row>
    <row r="10" spans="1:17" ht="15.75" x14ac:dyDescent="0.25">
      <c r="A10" s="31">
        <v>2.2999999999999998</v>
      </c>
      <c r="B10" s="31" t="s">
        <v>18</v>
      </c>
      <c r="C10" s="32">
        <v>18128</v>
      </c>
      <c r="D10" s="32">
        <v>59.38</v>
      </c>
      <c r="E10" s="32">
        <v>59.38</v>
      </c>
      <c r="F10" s="32">
        <v>22425</v>
      </c>
      <c r="G10" s="32">
        <v>259.95</v>
      </c>
      <c r="H10" s="32">
        <v>259.92</v>
      </c>
      <c r="I10" s="32">
        <v>478</v>
      </c>
      <c r="J10" s="32">
        <v>32.380000000000003</v>
      </c>
      <c r="K10" s="32">
        <v>32.380000000000003</v>
      </c>
      <c r="L10" s="32">
        <v>62</v>
      </c>
      <c r="M10" s="32">
        <v>7.76</v>
      </c>
      <c r="N10" s="32">
        <v>7.76</v>
      </c>
      <c r="O10" s="32">
        <v>41093</v>
      </c>
      <c r="P10" s="32">
        <v>359.46</v>
      </c>
      <c r="Q10" s="32">
        <v>359.43</v>
      </c>
    </row>
    <row r="11" spans="1:17" ht="15.75" x14ac:dyDescent="0.25">
      <c r="A11" s="31">
        <v>2.4</v>
      </c>
      <c r="B11" s="31" t="s">
        <v>19</v>
      </c>
      <c r="C11" s="32">
        <v>3081</v>
      </c>
      <c r="D11" s="32">
        <v>7.74</v>
      </c>
      <c r="E11" s="32">
        <v>7.73</v>
      </c>
      <c r="F11" s="32">
        <v>7558</v>
      </c>
      <c r="G11" s="32">
        <v>197.85</v>
      </c>
      <c r="H11" s="32">
        <v>197.33</v>
      </c>
      <c r="I11" s="32">
        <v>3920</v>
      </c>
      <c r="J11" s="32">
        <v>342.52</v>
      </c>
      <c r="K11" s="32">
        <v>342.07</v>
      </c>
      <c r="L11" s="32">
        <v>11</v>
      </c>
      <c r="M11" s="32">
        <v>2.0099999999999998</v>
      </c>
      <c r="N11" s="32">
        <v>2.0099999999999998</v>
      </c>
      <c r="O11" s="32">
        <v>14570</v>
      </c>
      <c r="P11" s="32">
        <v>550.12</v>
      </c>
      <c r="Q11" s="32">
        <v>549.14</v>
      </c>
    </row>
    <row r="12" spans="1:17" ht="15.75" x14ac:dyDescent="0.25">
      <c r="A12" s="31">
        <v>2.5</v>
      </c>
      <c r="B12" s="31" t="s">
        <v>20</v>
      </c>
      <c r="C12" s="32">
        <v>866</v>
      </c>
      <c r="D12" s="32">
        <v>2.4</v>
      </c>
      <c r="E12" s="32">
        <v>2.17</v>
      </c>
      <c r="F12" s="32">
        <v>3693</v>
      </c>
      <c r="G12" s="32">
        <v>78.069999999999993</v>
      </c>
      <c r="H12" s="32">
        <v>74</v>
      </c>
      <c r="I12" s="32">
        <v>1464</v>
      </c>
      <c r="J12" s="32">
        <v>122.45</v>
      </c>
      <c r="K12" s="32">
        <v>117.24</v>
      </c>
      <c r="L12" s="32">
        <v>9</v>
      </c>
      <c r="M12" s="32">
        <v>1.56</v>
      </c>
      <c r="N12" s="32">
        <v>1.21</v>
      </c>
      <c r="O12" s="32">
        <v>6032</v>
      </c>
      <c r="P12" s="32">
        <v>204.48</v>
      </c>
      <c r="Q12" s="32">
        <v>194.62</v>
      </c>
    </row>
    <row r="13" spans="1:17" ht="15.75" x14ac:dyDescent="0.25">
      <c r="A13" s="31">
        <v>2.6</v>
      </c>
      <c r="B13" s="31" t="s">
        <v>21</v>
      </c>
      <c r="C13" s="32">
        <v>225</v>
      </c>
      <c r="D13" s="32">
        <v>0.9</v>
      </c>
      <c r="E13" s="32">
        <v>0.9</v>
      </c>
      <c r="F13" s="32">
        <v>1852</v>
      </c>
      <c r="G13" s="32">
        <v>36.020000000000003</v>
      </c>
      <c r="H13" s="32">
        <v>36.020000000000003</v>
      </c>
      <c r="I13" s="32">
        <v>799</v>
      </c>
      <c r="J13" s="32">
        <v>66.150000000000006</v>
      </c>
      <c r="K13" s="32">
        <v>66.150000000000006</v>
      </c>
      <c r="L13" s="32">
        <v>91</v>
      </c>
      <c r="M13" s="32">
        <v>14.37</v>
      </c>
      <c r="N13" s="32">
        <v>14.37</v>
      </c>
      <c r="O13" s="32">
        <v>2967</v>
      </c>
      <c r="P13" s="32">
        <v>117.45</v>
      </c>
      <c r="Q13" s="32">
        <v>117.45</v>
      </c>
    </row>
    <row r="14" spans="1:17" ht="15.75" x14ac:dyDescent="0.25">
      <c r="A14" s="31">
        <v>2.7</v>
      </c>
      <c r="B14" s="31" t="s">
        <v>22</v>
      </c>
      <c r="C14" s="32">
        <v>1177</v>
      </c>
      <c r="D14" s="32">
        <v>3.13</v>
      </c>
      <c r="E14" s="32">
        <v>3.11</v>
      </c>
      <c r="F14" s="32">
        <v>715</v>
      </c>
      <c r="G14" s="32">
        <v>18.489999999999998</v>
      </c>
      <c r="H14" s="32">
        <v>18.37</v>
      </c>
      <c r="I14" s="32">
        <v>345</v>
      </c>
      <c r="J14" s="32">
        <v>26.66</v>
      </c>
      <c r="K14" s="32">
        <v>26.05</v>
      </c>
      <c r="L14" s="32">
        <v>6</v>
      </c>
      <c r="M14" s="32">
        <v>0.7</v>
      </c>
      <c r="N14" s="32">
        <v>0.66</v>
      </c>
      <c r="O14" s="32">
        <v>2243</v>
      </c>
      <c r="P14" s="32">
        <v>48.97</v>
      </c>
      <c r="Q14" s="32">
        <v>48.2</v>
      </c>
    </row>
    <row r="15" spans="1:17" ht="15.75" x14ac:dyDescent="0.25">
      <c r="A15" s="31">
        <v>2.8</v>
      </c>
      <c r="B15" s="31" t="s">
        <v>23</v>
      </c>
      <c r="C15" s="32">
        <v>3907</v>
      </c>
      <c r="D15" s="32">
        <v>15.1</v>
      </c>
      <c r="E15" s="32">
        <v>14.63</v>
      </c>
      <c r="F15" s="32">
        <v>19694</v>
      </c>
      <c r="G15" s="32">
        <v>462.42</v>
      </c>
      <c r="H15" s="32">
        <v>421.74</v>
      </c>
      <c r="I15" s="32">
        <v>7781</v>
      </c>
      <c r="J15" s="32">
        <v>654.99</v>
      </c>
      <c r="K15" s="32">
        <v>647.19000000000005</v>
      </c>
      <c r="L15" s="32">
        <v>128</v>
      </c>
      <c r="M15" s="32">
        <v>8.81</v>
      </c>
      <c r="N15" s="32">
        <v>8.59</v>
      </c>
      <c r="O15" s="32">
        <v>31510</v>
      </c>
      <c r="P15" s="32">
        <v>1141.31</v>
      </c>
      <c r="Q15" s="32">
        <v>1092.1500000000001</v>
      </c>
    </row>
    <row r="16" spans="1:17" ht="15.75" x14ac:dyDescent="0.25">
      <c r="A16" s="31">
        <v>2.9</v>
      </c>
      <c r="B16" s="31" t="s">
        <v>24</v>
      </c>
      <c r="C16" s="32">
        <v>2159</v>
      </c>
      <c r="D16" s="32">
        <v>6.18</v>
      </c>
      <c r="E16" s="32">
        <v>5.58</v>
      </c>
      <c r="F16" s="32">
        <v>11867</v>
      </c>
      <c r="G16" s="32">
        <v>259.20999999999998</v>
      </c>
      <c r="H16" s="32">
        <v>249.42</v>
      </c>
      <c r="I16" s="32">
        <v>2624</v>
      </c>
      <c r="J16" s="32">
        <v>221.24</v>
      </c>
      <c r="K16" s="32">
        <v>205.33</v>
      </c>
      <c r="L16" s="32">
        <v>7</v>
      </c>
      <c r="M16" s="32">
        <v>1.35</v>
      </c>
      <c r="N16" s="32">
        <v>1.35</v>
      </c>
      <c r="O16" s="32">
        <v>16657</v>
      </c>
      <c r="P16" s="32">
        <v>487.98</v>
      </c>
      <c r="Q16" s="32">
        <v>461.68</v>
      </c>
    </row>
    <row r="17" spans="1:17" ht="15.75" x14ac:dyDescent="0.25">
      <c r="A17" s="31">
        <v>2.1</v>
      </c>
      <c r="B17" s="31" t="s">
        <v>25</v>
      </c>
      <c r="C17" s="32">
        <v>240</v>
      </c>
      <c r="D17" s="32">
        <v>0.98</v>
      </c>
      <c r="E17" s="32">
        <v>0.97</v>
      </c>
      <c r="F17" s="32">
        <v>1512</v>
      </c>
      <c r="G17" s="32">
        <v>44.04</v>
      </c>
      <c r="H17" s="32">
        <v>43.91</v>
      </c>
      <c r="I17" s="32">
        <v>785</v>
      </c>
      <c r="J17" s="32">
        <v>65.680000000000007</v>
      </c>
      <c r="K17" s="32">
        <v>65.48</v>
      </c>
      <c r="L17" s="32">
        <v>1</v>
      </c>
      <c r="M17" s="32">
        <v>0.2</v>
      </c>
      <c r="N17" s="32">
        <v>0.2</v>
      </c>
      <c r="O17" s="32">
        <v>2538</v>
      </c>
      <c r="P17" s="32">
        <v>110.89</v>
      </c>
      <c r="Q17" s="32">
        <v>110.56</v>
      </c>
    </row>
    <row r="18" spans="1:17" ht="15.75" x14ac:dyDescent="0.25">
      <c r="A18" s="31">
        <v>2.11</v>
      </c>
      <c r="B18" s="31" t="s">
        <v>26</v>
      </c>
      <c r="C18" s="32">
        <v>1448</v>
      </c>
      <c r="D18" s="32">
        <v>4.42</v>
      </c>
      <c r="E18" s="32">
        <v>3.93</v>
      </c>
      <c r="F18" s="32">
        <v>4858</v>
      </c>
      <c r="G18" s="32">
        <v>119.42</v>
      </c>
      <c r="H18" s="32">
        <v>118.64</v>
      </c>
      <c r="I18" s="32">
        <v>2568</v>
      </c>
      <c r="J18" s="32">
        <v>212.64</v>
      </c>
      <c r="K18" s="32">
        <v>208.16</v>
      </c>
      <c r="L18" s="32">
        <v>51</v>
      </c>
      <c r="M18" s="32">
        <v>8.23</v>
      </c>
      <c r="N18" s="32">
        <v>8.23</v>
      </c>
      <c r="O18" s="32">
        <v>8925</v>
      </c>
      <c r="P18" s="32">
        <v>344.7</v>
      </c>
      <c r="Q18" s="32">
        <v>338.96</v>
      </c>
    </row>
    <row r="19" spans="1:17" ht="15.75" x14ac:dyDescent="0.25">
      <c r="A19" s="33"/>
      <c r="B19" s="33" t="s">
        <v>7</v>
      </c>
      <c r="C19" s="33">
        <f>SUM(C7:C18)</f>
        <v>67793</v>
      </c>
      <c r="D19" s="33">
        <f t="shared" ref="D19:Q19" si="0">SUM(D7:D18)</f>
        <v>185.79</v>
      </c>
      <c r="E19" s="33">
        <f t="shared" si="0"/>
        <v>182.77</v>
      </c>
      <c r="F19" s="33">
        <f t="shared" si="0"/>
        <v>126667</v>
      </c>
      <c r="G19" s="33">
        <f t="shared" si="0"/>
        <v>2798.78</v>
      </c>
      <c r="H19" s="33">
        <f t="shared" si="0"/>
        <v>2730.5499999999997</v>
      </c>
      <c r="I19" s="33">
        <f t="shared" si="0"/>
        <v>47560</v>
      </c>
      <c r="J19" s="33">
        <f t="shared" si="0"/>
        <v>3985.4399999999996</v>
      </c>
      <c r="K19" s="33">
        <f t="shared" si="0"/>
        <v>3888.03</v>
      </c>
      <c r="L19" s="33">
        <f t="shared" si="0"/>
        <v>3294</v>
      </c>
      <c r="M19" s="33">
        <f t="shared" si="0"/>
        <v>508.01000000000005</v>
      </c>
      <c r="N19" s="33">
        <f t="shared" si="0"/>
        <v>507.07</v>
      </c>
      <c r="O19" s="33">
        <f t="shared" si="0"/>
        <v>245314</v>
      </c>
      <c r="P19" s="33">
        <f t="shared" si="0"/>
        <v>7477.99</v>
      </c>
      <c r="Q19" s="33">
        <f t="shared" si="0"/>
        <v>7308.4400000000005</v>
      </c>
    </row>
    <row r="20" spans="1:17" ht="15.75" x14ac:dyDescent="0.25">
      <c r="A20" s="31">
        <v>3.1</v>
      </c>
      <c r="B20" s="31" t="s">
        <v>27</v>
      </c>
      <c r="C20" s="32">
        <v>2</v>
      </c>
      <c r="D20" s="32">
        <v>0.01</v>
      </c>
      <c r="E20" s="32">
        <v>0</v>
      </c>
      <c r="F20" s="32">
        <v>13</v>
      </c>
      <c r="G20" s="32">
        <v>0.41</v>
      </c>
      <c r="H20" s="32">
        <v>0.37</v>
      </c>
      <c r="I20" s="32">
        <v>14</v>
      </c>
      <c r="J20" s="32">
        <v>1.05</v>
      </c>
      <c r="K20" s="32">
        <v>0.94</v>
      </c>
      <c r="L20" s="32">
        <v>0</v>
      </c>
      <c r="M20" s="32">
        <v>0</v>
      </c>
      <c r="N20" s="32">
        <v>0</v>
      </c>
      <c r="O20" s="32">
        <v>29</v>
      </c>
      <c r="P20" s="32">
        <v>1.48</v>
      </c>
      <c r="Q20" s="32">
        <v>1.31</v>
      </c>
    </row>
    <row r="21" spans="1:17" ht="15.75" x14ac:dyDescent="0.25">
      <c r="A21" s="31">
        <v>3.2</v>
      </c>
      <c r="B21" s="31" t="s">
        <v>28</v>
      </c>
      <c r="C21" s="32">
        <v>2</v>
      </c>
      <c r="D21" s="32">
        <v>0</v>
      </c>
      <c r="E21" s="32">
        <v>0</v>
      </c>
      <c r="F21" s="32">
        <v>10</v>
      </c>
      <c r="G21" s="32">
        <v>0.44</v>
      </c>
      <c r="H21" s="32">
        <v>0.44</v>
      </c>
      <c r="I21" s="32">
        <v>10</v>
      </c>
      <c r="J21" s="32">
        <v>0.77</v>
      </c>
      <c r="K21" s="32">
        <v>0.77</v>
      </c>
      <c r="L21" s="32">
        <v>0</v>
      </c>
      <c r="M21" s="32">
        <v>0</v>
      </c>
      <c r="N21" s="32">
        <v>0</v>
      </c>
      <c r="O21" s="32">
        <v>22</v>
      </c>
      <c r="P21" s="32">
        <v>1.21</v>
      </c>
      <c r="Q21" s="32">
        <v>1.21</v>
      </c>
    </row>
    <row r="22" spans="1:17" ht="15.75" x14ac:dyDescent="0.25">
      <c r="A22" s="31">
        <v>3.3</v>
      </c>
      <c r="B22" s="31" t="s">
        <v>29</v>
      </c>
      <c r="C22" s="32">
        <v>29</v>
      </c>
      <c r="D22" s="32">
        <v>7.0000000000000007E-2</v>
      </c>
      <c r="E22" s="32">
        <v>0.01</v>
      </c>
      <c r="F22" s="32">
        <v>92</v>
      </c>
      <c r="G22" s="32">
        <v>2.74</v>
      </c>
      <c r="H22" s="32">
        <v>0.53</v>
      </c>
      <c r="I22" s="32">
        <v>27</v>
      </c>
      <c r="J22" s="32">
        <v>2.27</v>
      </c>
      <c r="K22" s="32">
        <v>1.4</v>
      </c>
      <c r="L22" s="32">
        <v>0</v>
      </c>
      <c r="M22" s="32">
        <v>0</v>
      </c>
      <c r="N22" s="32">
        <v>0</v>
      </c>
      <c r="O22" s="32">
        <v>148</v>
      </c>
      <c r="P22" s="32">
        <v>5.08</v>
      </c>
      <c r="Q22" s="32">
        <v>1.93</v>
      </c>
    </row>
    <row r="23" spans="1:17" ht="15.75" x14ac:dyDescent="0.25">
      <c r="A23" s="31">
        <v>3.4</v>
      </c>
      <c r="B23" s="31" t="s">
        <v>30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</row>
    <row r="24" spans="1:17" ht="15.75" x14ac:dyDescent="0.25">
      <c r="A24" s="31">
        <v>3.5</v>
      </c>
      <c r="B24" s="31" t="s">
        <v>31</v>
      </c>
      <c r="C24" s="32">
        <v>30732</v>
      </c>
      <c r="D24" s="32">
        <v>130.72999999999999</v>
      </c>
      <c r="E24" s="32">
        <v>130.72999999999999</v>
      </c>
      <c r="F24" s="32">
        <v>105850</v>
      </c>
      <c r="G24" s="32">
        <v>670.45</v>
      </c>
      <c r="H24" s="32">
        <v>670.45</v>
      </c>
      <c r="I24" s="32">
        <v>5</v>
      </c>
      <c r="J24" s="32">
        <v>0.28000000000000003</v>
      </c>
      <c r="K24" s="32">
        <v>0.28000000000000003</v>
      </c>
      <c r="L24" s="32">
        <v>0</v>
      </c>
      <c r="M24" s="32">
        <v>0</v>
      </c>
      <c r="N24" s="32">
        <v>0</v>
      </c>
      <c r="O24" s="32">
        <v>136587</v>
      </c>
      <c r="P24" s="32">
        <v>801.46</v>
      </c>
      <c r="Q24" s="32">
        <v>801.46</v>
      </c>
    </row>
    <row r="25" spans="1:17" ht="15.75" x14ac:dyDescent="0.25">
      <c r="A25" s="31">
        <v>3.6</v>
      </c>
      <c r="B25" s="31" t="s">
        <v>32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4</v>
      </c>
      <c r="J25" s="32">
        <v>0.4</v>
      </c>
      <c r="K25" s="32">
        <v>0.4</v>
      </c>
      <c r="L25" s="32">
        <v>0</v>
      </c>
      <c r="M25" s="32">
        <v>0</v>
      </c>
      <c r="N25" s="32">
        <v>0</v>
      </c>
      <c r="O25" s="32">
        <v>4</v>
      </c>
      <c r="P25" s="32">
        <v>0.4</v>
      </c>
      <c r="Q25" s="32">
        <v>0.4</v>
      </c>
    </row>
    <row r="26" spans="1:17" ht="15.75" x14ac:dyDescent="0.25">
      <c r="A26" s="31">
        <v>3.7</v>
      </c>
      <c r="B26" s="31" t="s">
        <v>33</v>
      </c>
      <c r="C26" s="32">
        <v>371</v>
      </c>
      <c r="D26" s="32">
        <v>1.53</v>
      </c>
      <c r="E26" s="32">
        <v>1.42</v>
      </c>
      <c r="F26" s="32">
        <v>24010</v>
      </c>
      <c r="G26" s="32">
        <v>801.75</v>
      </c>
      <c r="H26" s="32">
        <v>787.13</v>
      </c>
      <c r="I26" s="32">
        <v>7047</v>
      </c>
      <c r="J26" s="32">
        <v>486.57</v>
      </c>
      <c r="K26" s="32">
        <v>476.29</v>
      </c>
      <c r="L26" s="32">
        <v>355</v>
      </c>
      <c r="M26" s="32">
        <v>50.42</v>
      </c>
      <c r="N26" s="32">
        <v>49.83</v>
      </c>
      <c r="O26" s="32">
        <v>31783</v>
      </c>
      <c r="P26" s="32">
        <v>1340.28</v>
      </c>
      <c r="Q26" s="32">
        <v>1314.67</v>
      </c>
    </row>
    <row r="27" spans="1:17" ht="15.75" x14ac:dyDescent="0.25">
      <c r="A27" s="31">
        <v>3.8</v>
      </c>
      <c r="B27" s="31" t="s">
        <v>34</v>
      </c>
      <c r="C27" s="32">
        <v>37525</v>
      </c>
      <c r="D27" s="32">
        <v>144.71</v>
      </c>
      <c r="E27" s="32">
        <v>144.69</v>
      </c>
      <c r="F27" s="32">
        <v>36531</v>
      </c>
      <c r="G27" s="32">
        <v>343.54</v>
      </c>
      <c r="H27" s="32">
        <v>334.07</v>
      </c>
      <c r="I27" s="32">
        <v>1590</v>
      </c>
      <c r="J27" s="32">
        <v>120.31</v>
      </c>
      <c r="K27" s="32">
        <v>109.85</v>
      </c>
      <c r="L27" s="32">
        <v>47</v>
      </c>
      <c r="M27" s="32">
        <v>6.73</v>
      </c>
      <c r="N27" s="32">
        <v>6.73</v>
      </c>
      <c r="O27" s="32">
        <v>75693</v>
      </c>
      <c r="P27" s="32">
        <v>615.29</v>
      </c>
      <c r="Q27" s="32">
        <v>595.34</v>
      </c>
    </row>
    <row r="28" spans="1:17" ht="15.75" x14ac:dyDescent="0.25">
      <c r="A28" s="31">
        <v>3.9</v>
      </c>
      <c r="B28" s="31" t="s">
        <v>35</v>
      </c>
      <c r="C28" s="32">
        <v>59756</v>
      </c>
      <c r="D28" s="32">
        <v>211.85</v>
      </c>
      <c r="E28" s="32">
        <v>211.85</v>
      </c>
      <c r="F28" s="32">
        <v>60812</v>
      </c>
      <c r="G28" s="32">
        <v>655.57</v>
      </c>
      <c r="H28" s="32">
        <v>655.57</v>
      </c>
      <c r="I28" s="32">
        <v>1506</v>
      </c>
      <c r="J28" s="32">
        <v>93.86</v>
      </c>
      <c r="K28" s="32">
        <v>93.86</v>
      </c>
      <c r="L28" s="32">
        <v>0</v>
      </c>
      <c r="M28" s="32">
        <v>0</v>
      </c>
      <c r="N28" s="32">
        <v>0</v>
      </c>
      <c r="O28" s="32">
        <v>122074</v>
      </c>
      <c r="P28" s="32">
        <v>961.28</v>
      </c>
      <c r="Q28" s="32">
        <v>961.28</v>
      </c>
    </row>
    <row r="29" spans="1:17" ht="15.75" x14ac:dyDescent="0.25">
      <c r="A29" s="31">
        <v>3.1</v>
      </c>
      <c r="B29" s="31" t="s">
        <v>36</v>
      </c>
      <c r="C29" s="32">
        <v>8712</v>
      </c>
      <c r="D29" s="32">
        <v>41.08</v>
      </c>
      <c r="E29" s="32">
        <v>37.81</v>
      </c>
      <c r="F29" s="32">
        <v>18569</v>
      </c>
      <c r="G29" s="32">
        <v>141.9</v>
      </c>
      <c r="H29" s="32">
        <v>138.66999999999999</v>
      </c>
      <c r="I29" s="32">
        <v>455</v>
      </c>
      <c r="J29" s="32">
        <v>33.6</v>
      </c>
      <c r="K29" s="32">
        <v>32.67</v>
      </c>
      <c r="L29" s="32">
        <v>0</v>
      </c>
      <c r="M29" s="32">
        <v>0</v>
      </c>
      <c r="N29" s="32">
        <v>0</v>
      </c>
      <c r="O29" s="32">
        <v>27736</v>
      </c>
      <c r="P29" s="32">
        <v>216.58</v>
      </c>
      <c r="Q29" s="32">
        <v>209.15</v>
      </c>
    </row>
    <row r="30" spans="1:17" ht="15.75" x14ac:dyDescent="0.25">
      <c r="A30" s="31">
        <v>3.11</v>
      </c>
      <c r="B30" s="31" t="s">
        <v>37</v>
      </c>
      <c r="C30" s="32">
        <v>7179</v>
      </c>
      <c r="D30" s="32">
        <v>30.98</v>
      </c>
      <c r="E30" s="32">
        <v>30.98</v>
      </c>
      <c r="F30" s="32">
        <v>22944</v>
      </c>
      <c r="G30" s="32">
        <v>470.56</v>
      </c>
      <c r="H30" s="32">
        <v>470.56</v>
      </c>
      <c r="I30" s="32">
        <v>6286</v>
      </c>
      <c r="J30" s="32">
        <v>458.98</v>
      </c>
      <c r="K30" s="32">
        <v>458.98</v>
      </c>
      <c r="L30" s="32">
        <v>61</v>
      </c>
      <c r="M30" s="32">
        <v>8.64</v>
      </c>
      <c r="N30" s="32">
        <v>8.64</v>
      </c>
      <c r="O30" s="32">
        <v>36470</v>
      </c>
      <c r="P30" s="32">
        <v>969.15</v>
      </c>
      <c r="Q30" s="32">
        <v>969.15</v>
      </c>
    </row>
    <row r="31" spans="1:17" ht="15.75" x14ac:dyDescent="0.25">
      <c r="A31" s="31">
        <v>3.12</v>
      </c>
      <c r="B31" s="31" t="s">
        <v>38</v>
      </c>
      <c r="C31" s="32">
        <v>1642</v>
      </c>
      <c r="D31" s="32">
        <v>6.77</v>
      </c>
      <c r="E31" s="32">
        <v>6.77</v>
      </c>
      <c r="F31" s="32">
        <v>204</v>
      </c>
      <c r="G31" s="32">
        <v>1.35</v>
      </c>
      <c r="H31" s="32">
        <v>1.35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1846</v>
      </c>
      <c r="P31" s="32">
        <v>8.1199999999999992</v>
      </c>
      <c r="Q31" s="32">
        <v>8.1199999999999992</v>
      </c>
    </row>
    <row r="32" spans="1:17" ht="15.75" x14ac:dyDescent="0.25">
      <c r="A32" s="31">
        <v>3.13</v>
      </c>
      <c r="B32" s="31" t="s">
        <v>39</v>
      </c>
      <c r="C32" s="32">
        <v>4338</v>
      </c>
      <c r="D32" s="32">
        <v>17.61</v>
      </c>
      <c r="E32" s="32">
        <v>17.61</v>
      </c>
      <c r="F32" s="32">
        <v>14357</v>
      </c>
      <c r="G32" s="32">
        <v>93.02</v>
      </c>
      <c r="H32" s="32">
        <v>93.02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18695</v>
      </c>
      <c r="P32" s="32">
        <v>110.63</v>
      </c>
      <c r="Q32" s="32">
        <v>110.63</v>
      </c>
    </row>
    <row r="33" spans="1:17" ht="15.75" x14ac:dyDescent="0.25">
      <c r="A33" s="31">
        <v>3.14</v>
      </c>
      <c r="B33" s="31" t="s">
        <v>40</v>
      </c>
      <c r="C33" s="32">
        <v>18451</v>
      </c>
      <c r="D33" s="32">
        <v>73.900000000000006</v>
      </c>
      <c r="E33" s="32">
        <v>73.900000000000006</v>
      </c>
      <c r="F33" s="32">
        <v>49192</v>
      </c>
      <c r="G33" s="32">
        <v>551.94000000000005</v>
      </c>
      <c r="H33" s="32">
        <v>551.94000000000005</v>
      </c>
      <c r="I33" s="32">
        <v>13</v>
      </c>
      <c r="J33" s="32">
        <v>0.9</v>
      </c>
      <c r="K33" s="32">
        <v>0.9</v>
      </c>
      <c r="L33" s="32">
        <v>0</v>
      </c>
      <c r="M33" s="32">
        <v>0</v>
      </c>
      <c r="N33" s="32">
        <v>0</v>
      </c>
      <c r="O33" s="32">
        <v>67656</v>
      </c>
      <c r="P33" s="32">
        <v>626.75</v>
      </c>
      <c r="Q33" s="32">
        <v>626.75</v>
      </c>
    </row>
    <row r="34" spans="1:17" ht="15.75" x14ac:dyDescent="0.25">
      <c r="A34" s="31">
        <v>3.15</v>
      </c>
      <c r="B34" s="31" t="s">
        <v>41</v>
      </c>
      <c r="C34" s="32">
        <v>8610</v>
      </c>
      <c r="D34" s="32">
        <v>33.92</v>
      </c>
      <c r="E34" s="32">
        <v>33.92</v>
      </c>
      <c r="F34" s="32">
        <v>31950</v>
      </c>
      <c r="G34" s="32">
        <v>459.3</v>
      </c>
      <c r="H34" s="32">
        <v>459.17</v>
      </c>
      <c r="I34" s="32">
        <v>1216</v>
      </c>
      <c r="J34" s="32">
        <v>76.64</v>
      </c>
      <c r="K34" s="32">
        <v>76.64</v>
      </c>
      <c r="L34" s="32">
        <v>0</v>
      </c>
      <c r="M34" s="32">
        <v>0</v>
      </c>
      <c r="N34" s="32">
        <v>0</v>
      </c>
      <c r="O34" s="32">
        <v>41776</v>
      </c>
      <c r="P34" s="32">
        <v>569.86</v>
      </c>
      <c r="Q34" s="32">
        <v>569.73</v>
      </c>
    </row>
    <row r="35" spans="1:17" ht="15.75" x14ac:dyDescent="0.25">
      <c r="A35" s="31">
        <v>3.16</v>
      </c>
      <c r="B35" s="31" t="s">
        <v>42</v>
      </c>
      <c r="C35" s="32">
        <v>129</v>
      </c>
      <c r="D35" s="32">
        <v>0.54</v>
      </c>
      <c r="E35" s="32">
        <v>0.54</v>
      </c>
      <c r="F35" s="32">
        <v>1377</v>
      </c>
      <c r="G35" s="32">
        <v>48.82</v>
      </c>
      <c r="H35" s="32">
        <v>48.82</v>
      </c>
      <c r="I35" s="32">
        <v>1471</v>
      </c>
      <c r="J35" s="32">
        <v>123.02</v>
      </c>
      <c r="K35" s="32">
        <v>123.02</v>
      </c>
      <c r="L35" s="32">
        <v>52</v>
      </c>
      <c r="M35" s="32">
        <v>9.2899999999999991</v>
      </c>
      <c r="N35" s="32">
        <v>9.2899999999999991</v>
      </c>
      <c r="O35" s="32">
        <v>3029</v>
      </c>
      <c r="P35" s="32">
        <v>181.67</v>
      </c>
      <c r="Q35" s="32">
        <v>181.67</v>
      </c>
    </row>
    <row r="36" spans="1:17" ht="15.75" x14ac:dyDescent="0.25">
      <c r="A36" s="33"/>
      <c r="B36" s="33" t="s">
        <v>7</v>
      </c>
      <c r="C36" s="33">
        <f>SUM(C20:C35)</f>
        <v>177478</v>
      </c>
      <c r="D36" s="34">
        <f t="shared" ref="D36:Q36" si="1">SUM(D20:D35)</f>
        <v>693.69999999999993</v>
      </c>
      <c r="E36" s="33">
        <f t="shared" si="1"/>
        <v>690.2299999999999</v>
      </c>
      <c r="F36" s="33">
        <f t="shared" si="1"/>
        <v>365911</v>
      </c>
      <c r="G36" s="33">
        <f t="shared" si="1"/>
        <v>4241.79</v>
      </c>
      <c r="H36" s="33">
        <f t="shared" si="1"/>
        <v>4212.0899999999992</v>
      </c>
      <c r="I36" s="33">
        <f t="shared" si="1"/>
        <v>19644</v>
      </c>
      <c r="J36" s="33">
        <f t="shared" si="1"/>
        <v>1398.6500000000003</v>
      </c>
      <c r="K36" s="34">
        <f t="shared" si="1"/>
        <v>1376.0000000000002</v>
      </c>
      <c r="L36" s="33">
        <f t="shared" si="1"/>
        <v>515</v>
      </c>
      <c r="M36" s="33">
        <f t="shared" si="1"/>
        <v>75.080000000000013</v>
      </c>
      <c r="N36" s="33">
        <f t="shared" si="1"/>
        <v>74.490000000000009</v>
      </c>
      <c r="O36" s="33">
        <f t="shared" si="1"/>
        <v>563548</v>
      </c>
      <c r="P36" s="33">
        <f t="shared" si="1"/>
        <v>6409.2399999999989</v>
      </c>
      <c r="Q36" s="34">
        <f t="shared" si="1"/>
        <v>6352.8000000000011</v>
      </c>
    </row>
    <row r="37" spans="1:17" ht="15.75" x14ac:dyDescent="0.25">
      <c r="A37" s="31">
        <v>4.0999999999999996</v>
      </c>
      <c r="B37" s="31" t="s">
        <v>43</v>
      </c>
      <c r="C37" s="32">
        <v>12520</v>
      </c>
      <c r="D37" s="32">
        <v>49.38</v>
      </c>
      <c r="E37" s="32">
        <v>49.38</v>
      </c>
      <c r="F37" s="32">
        <v>133702</v>
      </c>
      <c r="G37" s="32">
        <v>2379.29</v>
      </c>
      <c r="H37" s="32">
        <v>2379.29</v>
      </c>
      <c r="I37" s="32">
        <v>3597</v>
      </c>
      <c r="J37" s="32">
        <v>278.54000000000002</v>
      </c>
      <c r="K37" s="32">
        <v>278.54000000000002</v>
      </c>
      <c r="L37" s="32">
        <v>34</v>
      </c>
      <c r="M37" s="32">
        <v>5.98</v>
      </c>
      <c r="N37" s="32">
        <v>5.98</v>
      </c>
      <c r="O37" s="32">
        <v>149853</v>
      </c>
      <c r="P37" s="32">
        <v>2713.19</v>
      </c>
      <c r="Q37" s="32">
        <v>2713.19</v>
      </c>
    </row>
    <row r="38" spans="1:17" ht="15.75" x14ac:dyDescent="0.25">
      <c r="A38" s="33"/>
      <c r="B38" s="33" t="s">
        <v>7</v>
      </c>
      <c r="C38" s="33">
        <v>12520</v>
      </c>
      <c r="D38" s="33">
        <v>49.38</v>
      </c>
      <c r="E38" s="33">
        <v>49.38</v>
      </c>
      <c r="F38" s="33">
        <v>133702</v>
      </c>
      <c r="G38" s="33">
        <v>2379.29</v>
      </c>
      <c r="H38" s="33">
        <v>2379.29</v>
      </c>
      <c r="I38" s="33">
        <v>3597</v>
      </c>
      <c r="J38" s="33">
        <v>278.54000000000002</v>
      </c>
      <c r="K38" s="33">
        <v>278.54000000000002</v>
      </c>
      <c r="L38" s="33">
        <v>34</v>
      </c>
      <c r="M38" s="33">
        <v>5.98</v>
      </c>
      <c r="N38" s="33">
        <v>5.98</v>
      </c>
      <c r="O38" s="33">
        <v>149853</v>
      </c>
      <c r="P38" s="33">
        <v>2713.19</v>
      </c>
      <c r="Q38" s="33">
        <v>2713.19</v>
      </c>
    </row>
    <row r="39" spans="1:17" ht="15.75" x14ac:dyDescent="0.25">
      <c r="A39" s="31">
        <v>7.1</v>
      </c>
      <c r="B39" s="31" t="s">
        <v>44</v>
      </c>
      <c r="C39" s="32">
        <v>1</v>
      </c>
      <c r="D39" s="32">
        <v>0.01</v>
      </c>
      <c r="E39" s="32">
        <v>0.01</v>
      </c>
      <c r="F39" s="32">
        <v>31838</v>
      </c>
      <c r="G39" s="32">
        <v>197.02</v>
      </c>
      <c r="H39" s="32">
        <v>197.02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31839</v>
      </c>
      <c r="P39" s="32">
        <v>197.03</v>
      </c>
      <c r="Q39" s="32">
        <v>197.03</v>
      </c>
    </row>
    <row r="40" spans="1:17" ht="15.75" x14ac:dyDescent="0.25">
      <c r="A40" s="31">
        <v>7.2</v>
      </c>
      <c r="B40" s="31" t="s">
        <v>45</v>
      </c>
      <c r="C40" s="32">
        <v>3548</v>
      </c>
      <c r="D40" s="32">
        <v>14.66</v>
      </c>
      <c r="E40" s="32">
        <v>14.66</v>
      </c>
      <c r="F40" s="32">
        <v>4781</v>
      </c>
      <c r="G40" s="32">
        <v>31.74</v>
      </c>
      <c r="H40" s="32">
        <v>31.74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8329</v>
      </c>
      <c r="P40" s="32">
        <v>46.4</v>
      </c>
      <c r="Q40" s="32">
        <v>46.4</v>
      </c>
    </row>
    <row r="41" spans="1:17" ht="15.75" x14ac:dyDescent="0.25">
      <c r="A41" s="31">
        <v>7.3</v>
      </c>
      <c r="B41" s="31" t="s">
        <v>46</v>
      </c>
      <c r="C41" s="32">
        <v>18599</v>
      </c>
      <c r="D41" s="32">
        <v>79.91</v>
      </c>
      <c r="E41" s="32">
        <v>79.91</v>
      </c>
      <c r="F41" s="32">
        <v>43643</v>
      </c>
      <c r="G41" s="32">
        <v>364.27</v>
      </c>
      <c r="H41" s="32">
        <v>364.27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62242</v>
      </c>
      <c r="P41" s="32">
        <v>444.19</v>
      </c>
      <c r="Q41" s="32">
        <v>444.19</v>
      </c>
    </row>
    <row r="42" spans="1:17" ht="15.75" x14ac:dyDescent="0.25">
      <c r="A42" s="31">
        <v>7.4</v>
      </c>
      <c r="B42" s="31" t="s">
        <v>47</v>
      </c>
      <c r="C42" s="32">
        <v>228</v>
      </c>
      <c r="D42" s="32">
        <v>1.04</v>
      </c>
      <c r="E42" s="32">
        <v>1.02</v>
      </c>
      <c r="F42" s="32">
        <v>20702</v>
      </c>
      <c r="G42" s="32">
        <v>167.65</v>
      </c>
      <c r="H42" s="32">
        <v>167.65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20930</v>
      </c>
      <c r="P42" s="32">
        <v>168.69</v>
      </c>
      <c r="Q42" s="32">
        <v>168.67</v>
      </c>
    </row>
    <row r="43" spans="1:17" ht="15.75" x14ac:dyDescent="0.25">
      <c r="A43" s="31">
        <v>7.5</v>
      </c>
      <c r="B43" s="31" t="s">
        <v>48</v>
      </c>
      <c r="C43" s="32">
        <v>7535</v>
      </c>
      <c r="D43" s="32">
        <v>33.01</v>
      </c>
      <c r="E43" s="32">
        <v>33.01</v>
      </c>
      <c r="F43" s="32">
        <v>15922</v>
      </c>
      <c r="G43" s="32">
        <v>121.98</v>
      </c>
      <c r="H43" s="32">
        <v>121.96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23457</v>
      </c>
      <c r="P43" s="32">
        <v>154.99</v>
      </c>
      <c r="Q43" s="32">
        <v>154.97999999999999</v>
      </c>
    </row>
    <row r="44" spans="1:17" ht="15.75" x14ac:dyDescent="0.25">
      <c r="A44" s="31">
        <v>7.6</v>
      </c>
      <c r="B44" s="31" t="s">
        <v>49</v>
      </c>
      <c r="C44" s="32">
        <v>12189</v>
      </c>
      <c r="D44" s="32">
        <v>53.46</v>
      </c>
      <c r="E44" s="32">
        <v>53.46</v>
      </c>
      <c r="F44" s="32">
        <v>42070</v>
      </c>
      <c r="G44" s="32">
        <v>378.96</v>
      </c>
      <c r="H44" s="32">
        <v>378.96</v>
      </c>
      <c r="I44" s="32">
        <v>4267</v>
      </c>
      <c r="J44" s="32">
        <v>312.29000000000002</v>
      </c>
      <c r="K44" s="32">
        <v>312.29000000000002</v>
      </c>
      <c r="L44" s="32">
        <v>0</v>
      </c>
      <c r="M44" s="32">
        <v>0</v>
      </c>
      <c r="N44" s="32">
        <v>0</v>
      </c>
      <c r="O44" s="32">
        <v>58526</v>
      </c>
      <c r="P44" s="32">
        <v>744.71</v>
      </c>
      <c r="Q44" s="32">
        <v>744.71</v>
      </c>
    </row>
    <row r="45" spans="1:17" ht="15.75" x14ac:dyDescent="0.25">
      <c r="A45" s="31">
        <v>7.7</v>
      </c>
      <c r="B45" s="31" t="s">
        <v>50</v>
      </c>
      <c r="C45" s="32">
        <v>630</v>
      </c>
      <c r="D45" s="32">
        <v>2.94</v>
      </c>
      <c r="E45" s="32">
        <v>2.94</v>
      </c>
      <c r="F45" s="32">
        <v>1459</v>
      </c>
      <c r="G45" s="32">
        <v>9.39</v>
      </c>
      <c r="H45" s="32">
        <v>9.39</v>
      </c>
      <c r="I45" s="32">
        <v>2</v>
      </c>
      <c r="J45" s="32">
        <v>0.2</v>
      </c>
      <c r="K45" s="32">
        <v>0.2</v>
      </c>
      <c r="L45" s="32">
        <v>0</v>
      </c>
      <c r="M45" s="32">
        <v>0</v>
      </c>
      <c r="N45" s="32">
        <v>0</v>
      </c>
      <c r="O45" s="32">
        <v>2091</v>
      </c>
      <c r="P45" s="32">
        <v>12.52</v>
      </c>
      <c r="Q45" s="32">
        <v>12.52</v>
      </c>
    </row>
    <row r="46" spans="1:17" ht="15.75" x14ac:dyDescent="0.25">
      <c r="A46" s="31">
        <v>7.8</v>
      </c>
      <c r="B46" s="31" t="s">
        <v>51</v>
      </c>
      <c r="C46" s="32">
        <v>988</v>
      </c>
      <c r="D46" s="32">
        <v>4.09</v>
      </c>
      <c r="E46" s="32">
        <v>4.09</v>
      </c>
      <c r="F46" s="32">
        <v>4960</v>
      </c>
      <c r="G46" s="32">
        <v>34.92</v>
      </c>
      <c r="H46" s="32">
        <v>34.92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5948</v>
      </c>
      <c r="P46" s="32">
        <v>39.01</v>
      </c>
      <c r="Q46" s="32">
        <v>39.01</v>
      </c>
    </row>
    <row r="47" spans="1:17" ht="15.75" x14ac:dyDescent="0.25">
      <c r="A47" s="33"/>
      <c r="B47" s="33" t="s">
        <v>7</v>
      </c>
      <c r="C47" s="33">
        <f>SUM(C39:C46)</f>
        <v>43718</v>
      </c>
      <c r="D47" s="33">
        <f t="shared" ref="D47:Q47" si="2">SUM(D39:D46)</f>
        <v>189.12</v>
      </c>
      <c r="E47" s="33">
        <f t="shared" si="2"/>
        <v>189.1</v>
      </c>
      <c r="F47" s="33">
        <f t="shared" si="2"/>
        <v>165375</v>
      </c>
      <c r="G47" s="33">
        <f t="shared" si="2"/>
        <v>1305.93</v>
      </c>
      <c r="H47" s="33">
        <f t="shared" si="2"/>
        <v>1305.9100000000001</v>
      </c>
      <c r="I47" s="33">
        <f t="shared" si="2"/>
        <v>4269</v>
      </c>
      <c r="J47" s="33">
        <f t="shared" si="2"/>
        <v>312.49</v>
      </c>
      <c r="K47" s="33">
        <f t="shared" si="2"/>
        <v>312.49</v>
      </c>
      <c r="L47" s="33">
        <f t="shared" si="2"/>
        <v>0</v>
      </c>
      <c r="M47" s="33">
        <f t="shared" si="2"/>
        <v>0</v>
      </c>
      <c r="N47" s="33">
        <f t="shared" si="2"/>
        <v>0</v>
      </c>
      <c r="O47" s="33">
        <f t="shared" si="2"/>
        <v>213362</v>
      </c>
      <c r="P47" s="33">
        <f t="shared" si="2"/>
        <v>1807.54</v>
      </c>
      <c r="Q47" s="33">
        <f t="shared" si="2"/>
        <v>1807.51</v>
      </c>
    </row>
    <row r="48" spans="1:17" ht="15.75" x14ac:dyDescent="0.25">
      <c r="A48" s="33"/>
      <c r="B48" s="33" t="s">
        <v>52</v>
      </c>
      <c r="C48" s="33">
        <f t="shared" ref="C48:Q48" si="3">C47+C38+C19+C36</f>
        <v>301509</v>
      </c>
      <c r="D48" s="33">
        <f t="shared" si="3"/>
        <v>1117.9899999999998</v>
      </c>
      <c r="E48" s="33">
        <f t="shared" si="3"/>
        <v>1111.48</v>
      </c>
      <c r="F48" s="33">
        <f t="shared" si="3"/>
        <v>791655</v>
      </c>
      <c r="G48" s="33">
        <f t="shared" si="3"/>
        <v>10725.79</v>
      </c>
      <c r="H48" s="33">
        <f t="shared" si="3"/>
        <v>10627.84</v>
      </c>
      <c r="I48" s="33">
        <f t="shared" si="3"/>
        <v>75070</v>
      </c>
      <c r="J48" s="33">
        <f t="shared" si="3"/>
        <v>5975.12</v>
      </c>
      <c r="K48" s="33">
        <f t="shared" si="3"/>
        <v>5855.06</v>
      </c>
      <c r="L48" s="33">
        <f t="shared" si="3"/>
        <v>3843</v>
      </c>
      <c r="M48" s="33">
        <f t="shared" si="3"/>
        <v>589.07000000000005</v>
      </c>
      <c r="N48" s="33">
        <f t="shared" si="3"/>
        <v>587.54</v>
      </c>
      <c r="O48" s="33">
        <f t="shared" si="3"/>
        <v>1172077</v>
      </c>
      <c r="P48" s="33">
        <f t="shared" si="3"/>
        <v>18407.96</v>
      </c>
      <c r="Q48" s="33">
        <f t="shared" si="3"/>
        <v>18181.940000000002</v>
      </c>
    </row>
  </sheetData>
  <mergeCells count="13">
    <mergeCell ref="A1:Q1"/>
    <mergeCell ref="A3:Q3"/>
    <mergeCell ref="A4:A6"/>
    <mergeCell ref="B4:B6"/>
    <mergeCell ref="C4:E4"/>
    <mergeCell ref="F4:H4"/>
    <mergeCell ref="I4:K4"/>
    <mergeCell ref="L4:N4"/>
    <mergeCell ref="O4:Q5"/>
    <mergeCell ref="C5:E5"/>
    <mergeCell ref="F5:H5"/>
    <mergeCell ref="I5:K5"/>
    <mergeCell ref="L5:N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6096B-F2C3-42ED-8844-4EF2D3305429}">
  <dimension ref="A1:M66"/>
  <sheetViews>
    <sheetView topLeftCell="A61" workbookViewId="0">
      <selection activeCell="O78" sqref="O78"/>
    </sheetView>
  </sheetViews>
  <sheetFormatPr defaultRowHeight="15" x14ac:dyDescent="0.25"/>
  <cols>
    <col min="2" max="2" width="37.7109375" customWidth="1"/>
    <col min="3" max="4" width="11.5703125" bestFit="1" customWidth="1"/>
    <col min="5" max="7" width="9.85546875" bestFit="1" customWidth="1"/>
    <col min="8" max="8" width="11.7109375" bestFit="1" customWidth="1"/>
    <col min="10" max="11" width="9.85546875" bestFit="1" customWidth="1"/>
    <col min="13" max="13" width="9.85546875" bestFit="1" customWidth="1"/>
  </cols>
  <sheetData>
    <row r="1" spans="1:13" ht="26.25" x14ac:dyDescent="0.25">
      <c r="A1" s="330" t="s">
        <v>430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</row>
    <row r="2" spans="1:13" ht="131.25" x14ac:dyDescent="0.25">
      <c r="A2" s="307" t="s">
        <v>363</v>
      </c>
      <c r="B2" s="307" t="s">
        <v>2</v>
      </c>
      <c r="C2" s="307" t="s">
        <v>364</v>
      </c>
      <c r="D2" s="307" t="s">
        <v>431</v>
      </c>
      <c r="E2" s="307" t="s">
        <v>365</v>
      </c>
      <c r="F2" s="307" t="s">
        <v>366</v>
      </c>
      <c r="G2" s="307" t="s">
        <v>138</v>
      </c>
      <c r="H2" s="307" t="s">
        <v>367</v>
      </c>
      <c r="I2" s="307" t="s">
        <v>368</v>
      </c>
      <c r="J2" s="307" t="s">
        <v>369</v>
      </c>
      <c r="K2" s="308" t="s">
        <v>370</v>
      </c>
      <c r="L2" s="307" t="s">
        <v>371</v>
      </c>
      <c r="M2" s="307" t="s">
        <v>432</v>
      </c>
    </row>
    <row r="3" spans="1:13" ht="20.25" x14ac:dyDescent="0.25">
      <c r="A3" s="309" t="s">
        <v>374</v>
      </c>
      <c r="B3" s="331" t="s">
        <v>66</v>
      </c>
      <c r="C3" s="332">
        <v>73774</v>
      </c>
      <c r="D3" s="332">
        <v>65574</v>
      </c>
      <c r="E3" s="332">
        <v>53891</v>
      </c>
      <c r="F3" s="332">
        <v>35196</v>
      </c>
      <c r="G3" s="332">
        <v>34099</v>
      </c>
      <c r="H3" s="333">
        <v>0.46220890828747258</v>
      </c>
      <c r="I3" s="332">
        <v>1097</v>
      </c>
      <c r="J3" s="332">
        <v>17249</v>
      </c>
      <c r="K3" s="334">
        <v>18346</v>
      </c>
      <c r="L3" s="332">
        <v>1446</v>
      </c>
      <c r="M3" s="332">
        <v>11683</v>
      </c>
    </row>
    <row r="4" spans="1:13" ht="20.25" x14ac:dyDescent="0.25">
      <c r="A4" s="315"/>
      <c r="B4" s="331" t="s">
        <v>67</v>
      </c>
      <c r="C4" s="332">
        <v>34857</v>
      </c>
      <c r="D4" s="332">
        <v>20607</v>
      </c>
      <c r="E4" s="332">
        <v>13901</v>
      </c>
      <c r="F4" s="332">
        <v>10332</v>
      </c>
      <c r="G4" s="332">
        <v>9942</v>
      </c>
      <c r="H4" s="333">
        <v>0.2852224804200017</v>
      </c>
      <c r="I4" s="332">
        <v>390</v>
      </c>
      <c r="J4" s="332">
        <v>3092</v>
      </c>
      <c r="K4" s="334">
        <v>3482</v>
      </c>
      <c r="L4" s="332">
        <v>477</v>
      </c>
      <c r="M4" s="332">
        <v>6706</v>
      </c>
    </row>
    <row r="5" spans="1:13" ht="20.25" x14ac:dyDescent="0.25">
      <c r="A5" s="315"/>
      <c r="B5" s="331" t="s">
        <v>75</v>
      </c>
      <c r="C5" s="332">
        <v>22334</v>
      </c>
      <c r="D5" s="332">
        <v>5985</v>
      </c>
      <c r="E5" s="332">
        <v>3584</v>
      </c>
      <c r="F5" s="332">
        <v>2425</v>
      </c>
      <c r="G5" s="332">
        <v>2373</v>
      </c>
      <c r="H5" s="333">
        <v>0.10625055968478553</v>
      </c>
      <c r="I5" s="332">
        <v>52</v>
      </c>
      <c r="J5" s="332">
        <v>1072</v>
      </c>
      <c r="K5" s="334">
        <v>1124</v>
      </c>
      <c r="L5" s="332">
        <v>87</v>
      </c>
      <c r="M5" s="332">
        <v>2401</v>
      </c>
    </row>
    <row r="6" spans="1:13" ht="20.25" x14ac:dyDescent="0.25">
      <c r="A6" s="315"/>
      <c r="B6" s="331" t="s">
        <v>77</v>
      </c>
      <c r="C6" s="332">
        <v>9941</v>
      </c>
      <c r="D6" s="332">
        <v>4423</v>
      </c>
      <c r="E6" s="332">
        <v>3151</v>
      </c>
      <c r="F6" s="332">
        <v>2015</v>
      </c>
      <c r="G6" s="332">
        <v>1989</v>
      </c>
      <c r="H6" s="333">
        <v>0.20008047480132785</v>
      </c>
      <c r="I6" s="332">
        <v>26</v>
      </c>
      <c r="J6" s="332">
        <v>1044</v>
      </c>
      <c r="K6" s="334">
        <v>1070</v>
      </c>
      <c r="L6" s="332">
        <v>92</v>
      </c>
      <c r="M6" s="332">
        <v>1272</v>
      </c>
    </row>
    <row r="7" spans="1:13" ht="20.25" x14ac:dyDescent="0.25">
      <c r="A7" s="315"/>
      <c r="B7" s="331" t="s">
        <v>70</v>
      </c>
      <c r="C7" s="332">
        <v>8392</v>
      </c>
      <c r="D7" s="332">
        <v>4126</v>
      </c>
      <c r="E7" s="332">
        <v>3220</v>
      </c>
      <c r="F7" s="332">
        <v>2665</v>
      </c>
      <c r="G7" s="332">
        <v>2474</v>
      </c>
      <c r="H7" s="333">
        <v>0.2948045757864633</v>
      </c>
      <c r="I7" s="332">
        <v>191</v>
      </c>
      <c r="J7" s="332">
        <v>518</v>
      </c>
      <c r="K7" s="334">
        <v>709</v>
      </c>
      <c r="L7" s="332">
        <v>37</v>
      </c>
      <c r="M7" s="332">
        <v>906</v>
      </c>
    </row>
    <row r="8" spans="1:13" ht="20.25" x14ac:dyDescent="0.25">
      <c r="A8" s="315"/>
      <c r="B8" s="331" t="s">
        <v>76</v>
      </c>
      <c r="C8" s="332">
        <v>7860</v>
      </c>
      <c r="D8" s="332">
        <v>2221</v>
      </c>
      <c r="E8" s="332">
        <v>1053</v>
      </c>
      <c r="F8" s="332">
        <v>783</v>
      </c>
      <c r="G8" s="332">
        <v>755</v>
      </c>
      <c r="H8" s="333">
        <v>9.6055979643765901E-2</v>
      </c>
      <c r="I8" s="332">
        <v>28</v>
      </c>
      <c r="J8" s="332">
        <v>249</v>
      </c>
      <c r="K8" s="334">
        <v>277</v>
      </c>
      <c r="L8" s="332">
        <v>21</v>
      </c>
      <c r="M8" s="332">
        <v>1168</v>
      </c>
    </row>
    <row r="9" spans="1:13" ht="20.25" x14ac:dyDescent="0.25">
      <c r="A9" s="315"/>
      <c r="B9" s="331" t="s">
        <v>68</v>
      </c>
      <c r="C9" s="332">
        <v>7634</v>
      </c>
      <c r="D9" s="332">
        <v>4857</v>
      </c>
      <c r="E9" s="332">
        <v>2973</v>
      </c>
      <c r="F9" s="332">
        <v>2346</v>
      </c>
      <c r="G9" s="332">
        <v>2195</v>
      </c>
      <c r="H9" s="333">
        <v>0.28752947340843593</v>
      </c>
      <c r="I9" s="332">
        <v>151</v>
      </c>
      <c r="J9" s="332">
        <v>598</v>
      </c>
      <c r="K9" s="334">
        <v>749</v>
      </c>
      <c r="L9" s="332">
        <v>29</v>
      </c>
      <c r="M9" s="332">
        <v>1884</v>
      </c>
    </row>
    <row r="10" spans="1:13" ht="20.25" x14ac:dyDescent="0.25">
      <c r="A10" s="315"/>
      <c r="B10" s="331" t="s">
        <v>71</v>
      </c>
      <c r="C10" s="332">
        <v>7076</v>
      </c>
      <c r="D10" s="332">
        <v>4764</v>
      </c>
      <c r="E10" s="332">
        <v>2762</v>
      </c>
      <c r="F10" s="332">
        <v>2071</v>
      </c>
      <c r="G10" s="332">
        <v>1904</v>
      </c>
      <c r="H10" s="333">
        <v>0.26907857546636516</v>
      </c>
      <c r="I10" s="332">
        <v>167</v>
      </c>
      <c r="J10" s="332">
        <v>600</v>
      </c>
      <c r="K10" s="334">
        <v>767</v>
      </c>
      <c r="L10" s="332">
        <v>91</v>
      </c>
      <c r="M10" s="332">
        <v>2002</v>
      </c>
    </row>
    <row r="11" spans="1:13" ht="20.25" x14ac:dyDescent="0.25">
      <c r="A11" s="315"/>
      <c r="B11" s="331" t="s">
        <v>72</v>
      </c>
      <c r="C11" s="332">
        <v>5713</v>
      </c>
      <c r="D11" s="332">
        <v>4373</v>
      </c>
      <c r="E11" s="332">
        <v>3613</v>
      </c>
      <c r="F11" s="332">
        <v>2501</v>
      </c>
      <c r="G11" s="332">
        <v>2359</v>
      </c>
      <c r="H11" s="333">
        <v>0.41291790652896904</v>
      </c>
      <c r="I11" s="332">
        <v>142</v>
      </c>
      <c r="J11" s="332">
        <v>948</v>
      </c>
      <c r="K11" s="334">
        <v>1090</v>
      </c>
      <c r="L11" s="332">
        <v>164</v>
      </c>
      <c r="M11" s="332">
        <v>760</v>
      </c>
    </row>
    <row r="12" spans="1:13" ht="20.25" x14ac:dyDescent="0.25">
      <c r="A12" s="315"/>
      <c r="B12" s="331" t="s">
        <v>73</v>
      </c>
      <c r="C12" s="332">
        <v>3182</v>
      </c>
      <c r="D12" s="332">
        <v>2429</v>
      </c>
      <c r="E12" s="332">
        <v>1926</v>
      </c>
      <c r="F12" s="332">
        <v>1681</v>
      </c>
      <c r="G12" s="332">
        <v>1670</v>
      </c>
      <c r="H12" s="333">
        <v>0.5248271527341295</v>
      </c>
      <c r="I12" s="332">
        <v>11</v>
      </c>
      <c r="J12" s="332">
        <v>229</v>
      </c>
      <c r="K12" s="334">
        <v>240</v>
      </c>
      <c r="L12" s="332">
        <v>16</v>
      </c>
      <c r="M12" s="332">
        <v>503</v>
      </c>
    </row>
    <row r="13" spans="1:13" ht="20.25" x14ac:dyDescent="0.25">
      <c r="A13" s="315"/>
      <c r="B13" s="331" t="s">
        <v>69</v>
      </c>
      <c r="C13" s="332">
        <v>2525</v>
      </c>
      <c r="D13" s="332">
        <v>850</v>
      </c>
      <c r="E13" s="332">
        <v>659</v>
      </c>
      <c r="F13" s="332">
        <v>591</v>
      </c>
      <c r="G13" s="332">
        <v>564</v>
      </c>
      <c r="H13" s="333">
        <v>0.22336633663366337</v>
      </c>
      <c r="I13" s="332">
        <v>27</v>
      </c>
      <c r="J13" s="332">
        <v>67</v>
      </c>
      <c r="K13" s="334">
        <v>94</v>
      </c>
      <c r="L13" s="332">
        <v>1</v>
      </c>
      <c r="M13" s="332">
        <v>191</v>
      </c>
    </row>
    <row r="14" spans="1:13" ht="20.25" x14ac:dyDescent="0.25">
      <c r="A14" s="316"/>
      <c r="B14" s="331" t="s">
        <v>74</v>
      </c>
      <c r="C14" s="332">
        <v>1388</v>
      </c>
      <c r="D14" s="332">
        <v>396</v>
      </c>
      <c r="E14" s="332">
        <v>335</v>
      </c>
      <c r="F14" s="332">
        <v>262</v>
      </c>
      <c r="G14" s="332">
        <v>243</v>
      </c>
      <c r="H14" s="333">
        <v>0.17507204610951008</v>
      </c>
      <c r="I14" s="332">
        <v>19</v>
      </c>
      <c r="J14" s="332">
        <v>70</v>
      </c>
      <c r="K14" s="334">
        <v>89</v>
      </c>
      <c r="L14" s="332">
        <v>3</v>
      </c>
      <c r="M14" s="332">
        <v>61</v>
      </c>
    </row>
    <row r="15" spans="1:13" ht="20.25" x14ac:dyDescent="0.25">
      <c r="A15" s="317" t="s">
        <v>375</v>
      </c>
      <c r="B15" s="318"/>
      <c r="C15" s="335">
        <v>184676</v>
      </c>
      <c r="D15" s="335">
        <v>120605</v>
      </c>
      <c r="E15" s="335">
        <v>91068</v>
      </c>
      <c r="F15" s="335">
        <v>62868</v>
      </c>
      <c r="G15" s="335">
        <v>60567</v>
      </c>
      <c r="H15" s="336">
        <v>0.32796356862830039</v>
      </c>
      <c r="I15" s="335">
        <v>2301</v>
      </c>
      <c r="J15" s="335">
        <v>25736</v>
      </c>
      <c r="K15" s="337">
        <v>28037</v>
      </c>
      <c r="L15" s="335">
        <v>2464</v>
      </c>
      <c r="M15" s="335">
        <v>29537</v>
      </c>
    </row>
    <row r="16" spans="1:13" ht="72" x14ac:dyDescent="0.25">
      <c r="A16" s="323" t="s">
        <v>376</v>
      </c>
      <c r="B16" s="331" t="s">
        <v>108</v>
      </c>
      <c r="C16" s="332">
        <v>22785</v>
      </c>
      <c r="D16" s="332">
        <v>3531</v>
      </c>
      <c r="E16" s="332">
        <v>2099</v>
      </c>
      <c r="F16" s="332">
        <v>1324</v>
      </c>
      <c r="G16" s="332">
        <v>1188</v>
      </c>
      <c r="H16" s="333">
        <v>5.2139565503620804E-2</v>
      </c>
      <c r="I16" s="332">
        <v>136</v>
      </c>
      <c r="J16" s="332">
        <v>710</v>
      </c>
      <c r="K16" s="334">
        <v>846</v>
      </c>
      <c r="L16" s="332">
        <v>65</v>
      </c>
      <c r="M16" s="332">
        <v>1432</v>
      </c>
    </row>
    <row r="17" spans="1:13" ht="20.25" x14ac:dyDescent="0.25">
      <c r="A17" s="317" t="s">
        <v>377</v>
      </c>
      <c r="B17" s="318"/>
      <c r="C17" s="335">
        <v>22785</v>
      </c>
      <c r="D17" s="335">
        <v>3532</v>
      </c>
      <c r="E17" s="335">
        <v>2099</v>
      </c>
      <c r="F17" s="335">
        <v>1324</v>
      </c>
      <c r="G17" s="335">
        <v>1188</v>
      </c>
      <c r="H17" s="336">
        <v>5.2139565503620804E-2</v>
      </c>
      <c r="I17" s="335">
        <v>136</v>
      </c>
      <c r="J17" s="335">
        <v>710</v>
      </c>
      <c r="K17" s="337">
        <v>846</v>
      </c>
      <c r="L17" s="335">
        <v>65</v>
      </c>
      <c r="M17" s="335">
        <v>1433</v>
      </c>
    </row>
    <row r="18" spans="1:13" ht="20.25" x14ac:dyDescent="0.25">
      <c r="A18" s="309" t="s">
        <v>378</v>
      </c>
      <c r="B18" s="331" t="s">
        <v>93</v>
      </c>
      <c r="C18" s="332">
        <v>129</v>
      </c>
      <c r="D18" s="332">
        <v>51</v>
      </c>
      <c r="E18" s="332">
        <v>48</v>
      </c>
      <c r="F18" s="332">
        <v>24</v>
      </c>
      <c r="G18" s="332">
        <v>19</v>
      </c>
      <c r="H18" s="333">
        <v>0.14728682170542637</v>
      </c>
      <c r="I18" s="332">
        <v>5</v>
      </c>
      <c r="J18" s="332">
        <v>24</v>
      </c>
      <c r="K18" s="334">
        <v>29</v>
      </c>
      <c r="L18" s="332">
        <v>0</v>
      </c>
      <c r="M18" s="332">
        <v>3</v>
      </c>
    </row>
    <row r="19" spans="1:13" ht="20.25" x14ac:dyDescent="0.25">
      <c r="A19" s="315"/>
      <c r="B19" s="331" t="s">
        <v>381</v>
      </c>
      <c r="C19" s="332">
        <v>1488</v>
      </c>
      <c r="D19" s="332">
        <v>120</v>
      </c>
      <c r="E19" s="332">
        <v>116</v>
      </c>
      <c r="F19" s="332">
        <v>0</v>
      </c>
      <c r="G19" s="332">
        <v>0</v>
      </c>
      <c r="H19" s="333">
        <v>0</v>
      </c>
      <c r="I19" s="332">
        <v>0</v>
      </c>
      <c r="J19" s="332">
        <v>71</v>
      </c>
      <c r="K19" s="334">
        <v>71</v>
      </c>
      <c r="L19" s="332">
        <v>45</v>
      </c>
      <c r="M19" s="332">
        <v>4</v>
      </c>
    </row>
    <row r="20" spans="1:13" ht="20.25" x14ac:dyDescent="0.25">
      <c r="A20" s="315"/>
      <c r="B20" s="331" t="s">
        <v>382</v>
      </c>
      <c r="C20" s="332">
        <v>1448</v>
      </c>
      <c r="D20" s="332">
        <v>86</v>
      </c>
      <c r="E20" s="332">
        <v>65</v>
      </c>
      <c r="F20" s="332">
        <v>34</v>
      </c>
      <c r="G20" s="332">
        <v>27</v>
      </c>
      <c r="H20" s="333">
        <v>1.8646408839779006E-2</v>
      </c>
      <c r="I20" s="332">
        <v>7</v>
      </c>
      <c r="J20" s="332">
        <v>31</v>
      </c>
      <c r="K20" s="334">
        <v>38</v>
      </c>
      <c r="L20" s="332">
        <v>0</v>
      </c>
      <c r="M20" s="332">
        <v>21</v>
      </c>
    </row>
    <row r="21" spans="1:13" ht="20.25" x14ac:dyDescent="0.25">
      <c r="A21" s="315"/>
      <c r="B21" s="331" t="s">
        <v>98</v>
      </c>
      <c r="C21" s="332">
        <v>13</v>
      </c>
      <c r="D21" s="332">
        <v>1</v>
      </c>
      <c r="E21" s="332">
        <v>1</v>
      </c>
      <c r="F21" s="332">
        <v>0</v>
      </c>
      <c r="G21" s="332">
        <v>0</v>
      </c>
      <c r="H21" s="333">
        <v>0</v>
      </c>
      <c r="I21" s="332">
        <v>0</v>
      </c>
      <c r="J21" s="332">
        <v>1</v>
      </c>
      <c r="K21" s="334">
        <v>1</v>
      </c>
      <c r="L21" s="332">
        <v>0</v>
      </c>
      <c r="M21" s="332">
        <v>0</v>
      </c>
    </row>
    <row r="22" spans="1:13" ht="20.25" x14ac:dyDescent="0.25">
      <c r="A22" s="315"/>
      <c r="B22" s="331" t="s">
        <v>187</v>
      </c>
      <c r="C22" s="332">
        <v>6596</v>
      </c>
      <c r="D22" s="332">
        <v>327</v>
      </c>
      <c r="E22" s="332">
        <v>128</v>
      </c>
      <c r="F22" s="332">
        <v>38</v>
      </c>
      <c r="G22" s="332">
        <v>38</v>
      </c>
      <c r="H22" s="333">
        <v>5.7610673135233478E-3</v>
      </c>
      <c r="I22" s="332">
        <v>0</v>
      </c>
      <c r="J22" s="332">
        <v>87</v>
      </c>
      <c r="K22" s="334">
        <v>87</v>
      </c>
      <c r="L22" s="332">
        <v>3</v>
      </c>
      <c r="M22" s="332">
        <v>199</v>
      </c>
    </row>
    <row r="23" spans="1:13" ht="20.25" x14ac:dyDescent="0.25">
      <c r="A23" s="315"/>
      <c r="B23" s="331" t="s">
        <v>383</v>
      </c>
      <c r="C23" s="332">
        <v>6393</v>
      </c>
      <c r="D23" s="332">
        <v>271</v>
      </c>
      <c r="E23" s="332">
        <v>100</v>
      </c>
      <c r="F23" s="332">
        <v>64</v>
      </c>
      <c r="G23" s="332">
        <v>24</v>
      </c>
      <c r="H23" s="333">
        <v>3.7541060534960111E-3</v>
      </c>
      <c r="I23" s="332">
        <v>40</v>
      </c>
      <c r="J23" s="332">
        <v>27</v>
      </c>
      <c r="K23" s="334">
        <v>67</v>
      </c>
      <c r="L23" s="332">
        <v>9</v>
      </c>
      <c r="M23" s="332">
        <v>171</v>
      </c>
    </row>
    <row r="24" spans="1:13" ht="20.25" x14ac:dyDescent="0.25">
      <c r="A24" s="315"/>
      <c r="B24" s="331" t="s">
        <v>80</v>
      </c>
      <c r="C24" s="332">
        <v>3322</v>
      </c>
      <c r="D24" s="332">
        <v>0</v>
      </c>
      <c r="E24" s="332">
        <v>8</v>
      </c>
      <c r="F24" s="332">
        <v>0</v>
      </c>
      <c r="G24" s="332">
        <v>0</v>
      </c>
      <c r="H24" s="333">
        <v>0</v>
      </c>
      <c r="I24" s="332">
        <v>0</v>
      </c>
      <c r="J24" s="332">
        <v>8</v>
      </c>
      <c r="K24" s="334">
        <v>8</v>
      </c>
      <c r="L24" s="332">
        <v>0</v>
      </c>
      <c r="M24" s="332">
        <v>0</v>
      </c>
    </row>
    <row r="25" spans="1:13" ht="20.25" x14ac:dyDescent="0.25">
      <c r="A25" s="315"/>
      <c r="B25" s="331" t="s">
        <v>95</v>
      </c>
      <c r="C25" s="332">
        <v>1116</v>
      </c>
      <c r="D25" s="332">
        <v>8</v>
      </c>
      <c r="E25" s="332">
        <v>7</v>
      </c>
      <c r="F25" s="332">
        <v>2</v>
      </c>
      <c r="G25" s="332">
        <v>0</v>
      </c>
      <c r="H25" s="333">
        <v>0</v>
      </c>
      <c r="I25" s="332">
        <v>2</v>
      </c>
      <c r="J25" s="332">
        <v>5</v>
      </c>
      <c r="K25" s="334">
        <v>7</v>
      </c>
      <c r="L25" s="332">
        <v>0</v>
      </c>
      <c r="M25" s="332">
        <v>1</v>
      </c>
    </row>
    <row r="26" spans="1:13" ht="20.25" x14ac:dyDescent="0.25">
      <c r="A26" s="315"/>
      <c r="B26" s="331" t="s">
        <v>384</v>
      </c>
      <c r="C26" s="332">
        <v>284</v>
      </c>
      <c r="D26" s="332">
        <v>2</v>
      </c>
      <c r="E26" s="332">
        <v>1</v>
      </c>
      <c r="F26" s="332">
        <v>0</v>
      </c>
      <c r="G26" s="332">
        <v>0</v>
      </c>
      <c r="H26" s="333">
        <v>0</v>
      </c>
      <c r="I26" s="332">
        <v>0</v>
      </c>
      <c r="J26" s="332">
        <v>0</v>
      </c>
      <c r="K26" s="334">
        <v>0</v>
      </c>
      <c r="L26" s="332">
        <v>1</v>
      </c>
      <c r="M26" s="332">
        <v>1</v>
      </c>
    </row>
    <row r="27" spans="1:13" ht="20.25" x14ac:dyDescent="0.25">
      <c r="A27" s="315"/>
      <c r="B27" s="331" t="s">
        <v>82</v>
      </c>
      <c r="C27" s="332">
        <v>407</v>
      </c>
      <c r="D27" s="332">
        <v>0</v>
      </c>
      <c r="E27" s="332">
        <v>0</v>
      </c>
      <c r="F27" s="332">
        <v>0</v>
      </c>
      <c r="G27" s="332">
        <v>0</v>
      </c>
      <c r="H27" s="333">
        <v>0</v>
      </c>
      <c r="I27" s="332">
        <v>0</v>
      </c>
      <c r="J27" s="332">
        <v>0</v>
      </c>
      <c r="K27" s="334">
        <v>0</v>
      </c>
      <c r="L27" s="332">
        <v>0</v>
      </c>
      <c r="M27" s="332">
        <v>0</v>
      </c>
    </row>
    <row r="28" spans="1:13" ht="20.25" x14ac:dyDescent="0.25">
      <c r="A28" s="315"/>
      <c r="B28" s="331" t="s">
        <v>385</v>
      </c>
      <c r="C28" s="332">
        <v>1530</v>
      </c>
      <c r="D28" s="332">
        <v>0</v>
      </c>
      <c r="E28" s="332">
        <v>0</v>
      </c>
      <c r="F28" s="332">
        <v>0</v>
      </c>
      <c r="G28" s="332">
        <v>0</v>
      </c>
      <c r="H28" s="333">
        <v>0</v>
      </c>
      <c r="I28" s="332">
        <v>0</v>
      </c>
      <c r="J28" s="332">
        <v>0</v>
      </c>
      <c r="K28" s="334">
        <v>0</v>
      </c>
      <c r="L28" s="332">
        <v>0</v>
      </c>
      <c r="M28" s="332">
        <v>0</v>
      </c>
    </row>
    <row r="29" spans="1:13" ht="20.25" x14ac:dyDescent="0.25">
      <c r="A29" s="315"/>
      <c r="B29" s="331" t="s">
        <v>81</v>
      </c>
      <c r="C29" s="332">
        <v>1132</v>
      </c>
      <c r="D29" s="332">
        <v>1</v>
      </c>
      <c r="E29" s="332">
        <v>2</v>
      </c>
      <c r="F29" s="332">
        <v>0</v>
      </c>
      <c r="G29" s="332">
        <v>0</v>
      </c>
      <c r="H29" s="333">
        <v>0</v>
      </c>
      <c r="I29" s="332">
        <v>0</v>
      </c>
      <c r="J29" s="332">
        <v>2</v>
      </c>
      <c r="K29" s="334">
        <v>2</v>
      </c>
      <c r="L29" s="332">
        <v>0</v>
      </c>
      <c r="M29" s="332">
        <v>0</v>
      </c>
    </row>
    <row r="30" spans="1:13" ht="20.25" x14ac:dyDescent="0.25">
      <c r="A30" s="315"/>
      <c r="B30" s="331" t="s">
        <v>188</v>
      </c>
      <c r="C30" s="332">
        <v>873</v>
      </c>
      <c r="D30" s="332">
        <v>0</v>
      </c>
      <c r="E30" s="332">
        <v>0</v>
      </c>
      <c r="F30" s="332">
        <v>0</v>
      </c>
      <c r="G30" s="332">
        <v>0</v>
      </c>
      <c r="H30" s="333">
        <v>0</v>
      </c>
      <c r="I30" s="332">
        <v>0</v>
      </c>
      <c r="J30" s="332">
        <v>0</v>
      </c>
      <c r="K30" s="334">
        <v>0</v>
      </c>
      <c r="L30" s="332">
        <v>0</v>
      </c>
      <c r="M30" s="332">
        <v>0</v>
      </c>
    </row>
    <row r="31" spans="1:13" ht="20.25" x14ac:dyDescent="0.25">
      <c r="A31" s="315"/>
      <c r="B31" s="331" t="s">
        <v>386</v>
      </c>
      <c r="C31" s="332">
        <v>171</v>
      </c>
      <c r="D31" s="332">
        <v>0</v>
      </c>
      <c r="E31" s="332">
        <v>0</v>
      </c>
      <c r="F31" s="332">
        <v>0</v>
      </c>
      <c r="G31" s="332">
        <v>0</v>
      </c>
      <c r="H31" s="333">
        <v>0</v>
      </c>
      <c r="I31" s="332">
        <v>0</v>
      </c>
      <c r="J31" s="332">
        <v>0</v>
      </c>
      <c r="K31" s="334">
        <v>0</v>
      </c>
      <c r="L31" s="332">
        <v>0</v>
      </c>
      <c r="M31" s="332">
        <v>0</v>
      </c>
    </row>
    <row r="32" spans="1:13" ht="20.25" x14ac:dyDescent="0.25">
      <c r="A32" s="315"/>
      <c r="B32" s="331" t="s">
        <v>387</v>
      </c>
      <c r="C32" s="332">
        <v>151</v>
      </c>
      <c r="D32" s="332">
        <v>0</v>
      </c>
      <c r="E32" s="332">
        <v>2</v>
      </c>
      <c r="F32" s="332">
        <v>0</v>
      </c>
      <c r="G32" s="332">
        <v>0</v>
      </c>
      <c r="H32" s="333">
        <v>0</v>
      </c>
      <c r="I32" s="332">
        <v>0</v>
      </c>
      <c r="J32" s="332">
        <v>2</v>
      </c>
      <c r="K32" s="334">
        <v>2</v>
      </c>
      <c r="L32" s="332">
        <v>0</v>
      </c>
      <c r="M32" s="332">
        <v>0</v>
      </c>
    </row>
    <row r="33" spans="1:13" ht="20.25" x14ac:dyDescent="0.25">
      <c r="A33" s="315"/>
      <c r="B33" s="331" t="s">
        <v>186</v>
      </c>
      <c r="C33" s="332">
        <v>74</v>
      </c>
      <c r="D33" s="332">
        <v>0</v>
      </c>
      <c r="E33" s="332">
        <v>0</v>
      </c>
      <c r="F33" s="332">
        <v>0</v>
      </c>
      <c r="G33" s="332">
        <v>0</v>
      </c>
      <c r="H33" s="333">
        <v>0</v>
      </c>
      <c r="I33" s="332">
        <v>0</v>
      </c>
      <c r="J33" s="332">
        <v>0</v>
      </c>
      <c r="K33" s="334">
        <v>0</v>
      </c>
      <c r="L33" s="332">
        <v>0</v>
      </c>
      <c r="M33" s="332">
        <v>0</v>
      </c>
    </row>
    <row r="34" spans="1:13" ht="20.25" x14ac:dyDescent="0.25">
      <c r="A34" s="315"/>
      <c r="B34" s="331" t="s">
        <v>97</v>
      </c>
      <c r="C34" s="332">
        <v>48</v>
      </c>
      <c r="D34" s="332">
        <v>0</v>
      </c>
      <c r="E34" s="332">
        <v>0</v>
      </c>
      <c r="F34" s="332">
        <v>0</v>
      </c>
      <c r="G34" s="332">
        <v>0</v>
      </c>
      <c r="H34" s="333">
        <v>0</v>
      </c>
      <c r="I34" s="332">
        <v>0</v>
      </c>
      <c r="J34" s="332">
        <v>0</v>
      </c>
      <c r="K34" s="334">
        <v>0</v>
      </c>
      <c r="L34" s="332">
        <v>0</v>
      </c>
      <c r="M34" s="332">
        <v>0</v>
      </c>
    </row>
    <row r="35" spans="1:13" ht="20.25" x14ac:dyDescent="0.25">
      <c r="A35" s="316"/>
      <c r="B35" s="331" t="s">
        <v>388</v>
      </c>
      <c r="C35" s="332">
        <v>25</v>
      </c>
      <c r="D35" s="332">
        <v>0</v>
      </c>
      <c r="E35" s="332">
        <v>0</v>
      </c>
      <c r="F35" s="332">
        <v>0</v>
      </c>
      <c r="G35" s="332">
        <v>0</v>
      </c>
      <c r="H35" s="333">
        <v>0</v>
      </c>
      <c r="I35" s="332">
        <v>0</v>
      </c>
      <c r="J35" s="332">
        <v>0</v>
      </c>
      <c r="K35" s="334">
        <v>0</v>
      </c>
      <c r="L35" s="332">
        <v>0</v>
      </c>
      <c r="M35" s="332">
        <v>0</v>
      </c>
    </row>
    <row r="36" spans="1:13" ht="20.25" x14ac:dyDescent="0.25">
      <c r="A36" s="317" t="s">
        <v>392</v>
      </c>
      <c r="B36" s="318"/>
      <c r="C36" s="335">
        <v>25200</v>
      </c>
      <c r="D36" s="335">
        <v>867</v>
      </c>
      <c r="E36" s="335">
        <v>478</v>
      </c>
      <c r="F36" s="335">
        <v>162</v>
      </c>
      <c r="G36" s="335">
        <v>108</v>
      </c>
      <c r="H36" s="336">
        <v>4.2857142857142859E-3</v>
      </c>
      <c r="I36" s="335">
        <v>54</v>
      </c>
      <c r="J36" s="335">
        <v>258</v>
      </c>
      <c r="K36" s="337">
        <v>312</v>
      </c>
      <c r="L36" s="335">
        <v>58</v>
      </c>
      <c r="M36" s="335">
        <v>400</v>
      </c>
    </row>
    <row r="37" spans="1:13" ht="20.25" x14ac:dyDescent="0.25">
      <c r="A37" s="309" t="s">
        <v>393</v>
      </c>
      <c r="B37" s="331" t="s">
        <v>395</v>
      </c>
      <c r="C37" s="332">
        <v>2869</v>
      </c>
      <c r="D37" s="332">
        <v>115</v>
      </c>
      <c r="E37" s="332">
        <v>39</v>
      </c>
      <c r="F37" s="332">
        <v>17</v>
      </c>
      <c r="G37" s="332">
        <v>17</v>
      </c>
      <c r="H37" s="333">
        <v>5.9254095503659815E-3</v>
      </c>
      <c r="I37" s="332">
        <v>0</v>
      </c>
      <c r="J37" s="332">
        <v>21</v>
      </c>
      <c r="K37" s="334">
        <v>21</v>
      </c>
      <c r="L37" s="332">
        <v>1</v>
      </c>
      <c r="M37" s="332">
        <v>76</v>
      </c>
    </row>
    <row r="38" spans="1:13" ht="20.25" x14ac:dyDescent="0.25">
      <c r="A38" s="315"/>
      <c r="B38" s="331" t="s">
        <v>396</v>
      </c>
      <c r="C38" s="332">
        <v>247</v>
      </c>
      <c r="D38" s="332">
        <v>5</v>
      </c>
      <c r="E38" s="332">
        <v>6</v>
      </c>
      <c r="F38" s="332">
        <v>1</v>
      </c>
      <c r="G38" s="332">
        <v>1</v>
      </c>
      <c r="H38" s="333">
        <v>4.048582995951417E-3</v>
      </c>
      <c r="I38" s="332">
        <v>0</v>
      </c>
      <c r="J38" s="332">
        <v>5</v>
      </c>
      <c r="K38" s="334">
        <v>5</v>
      </c>
      <c r="L38" s="332">
        <v>0</v>
      </c>
      <c r="M38" s="332">
        <v>0</v>
      </c>
    </row>
    <row r="39" spans="1:13" ht="20.25" x14ac:dyDescent="0.25">
      <c r="A39" s="315"/>
      <c r="B39" s="331" t="s">
        <v>397</v>
      </c>
      <c r="C39" s="332">
        <v>127</v>
      </c>
      <c r="D39" s="332">
        <v>0</v>
      </c>
      <c r="E39" s="332">
        <v>0</v>
      </c>
      <c r="F39" s="332">
        <v>0</v>
      </c>
      <c r="G39" s="332">
        <v>0</v>
      </c>
      <c r="H39" s="333">
        <v>0</v>
      </c>
      <c r="I39" s="332">
        <v>0</v>
      </c>
      <c r="J39" s="332">
        <v>0</v>
      </c>
      <c r="K39" s="334">
        <v>0</v>
      </c>
      <c r="L39" s="332">
        <v>0</v>
      </c>
      <c r="M39" s="332">
        <v>0</v>
      </c>
    </row>
    <row r="40" spans="1:13" ht="20.25" x14ac:dyDescent="0.25">
      <c r="A40" s="315"/>
      <c r="B40" s="331" t="s">
        <v>398</v>
      </c>
      <c r="C40" s="332">
        <v>58</v>
      </c>
      <c r="D40" s="332">
        <v>0</v>
      </c>
      <c r="E40" s="332">
        <v>0</v>
      </c>
      <c r="F40" s="332">
        <v>0</v>
      </c>
      <c r="G40" s="332">
        <v>0</v>
      </c>
      <c r="H40" s="333">
        <v>0</v>
      </c>
      <c r="I40" s="332">
        <v>0</v>
      </c>
      <c r="J40" s="332">
        <v>0</v>
      </c>
      <c r="K40" s="334">
        <v>0</v>
      </c>
      <c r="L40" s="332">
        <v>0</v>
      </c>
      <c r="M40" s="332">
        <v>0</v>
      </c>
    </row>
    <row r="41" spans="1:13" ht="20.25" x14ac:dyDescent="0.25">
      <c r="A41" s="315"/>
      <c r="B41" s="331" t="s">
        <v>399</v>
      </c>
      <c r="C41" s="332">
        <v>150</v>
      </c>
      <c r="D41" s="332">
        <v>0</v>
      </c>
      <c r="E41" s="332">
        <v>0</v>
      </c>
      <c r="F41" s="332">
        <v>0</v>
      </c>
      <c r="G41" s="332">
        <v>0</v>
      </c>
      <c r="H41" s="333">
        <v>0</v>
      </c>
      <c r="I41" s="332">
        <v>0</v>
      </c>
      <c r="J41" s="332">
        <v>0</v>
      </c>
      <c r="K41" s="334">
        <v>0</v>
      </c>
      <c r="L41" s="332">
        <v>0</v>
      </c>
      <c r="M41" s="332">
        <v>0</v>
      </c>
    </row>
    <row r="42" spans="1:13" ht="20.25" x14ac:dyDescent="0.25">
      <c r="A42" s="315"/>
      <c r="B42" s="331" t="s">
        <v>400</v>
      </c>
      <c r="C42" s="332">
        <v>285</v>
      </c>
      <c r="D42" s="332">
        <v>0</v>
      </c>
      <c r="E42" s="332">
        <v>0</v>
      </c>
      <c r="F42" s="332">
        <v>0</v>
      </c>
      <c r="G42" s="332">
        <v>0</v>
      </c>
      <c r="H42" s="333">
        <v>0</v>
      </c>
      <c r="I42" s="332">
        <v>0</v>
      </c>
      <c r="J42" s="332">
        <v>0</v>
      </c>
      <c r="K42" s="334">
        <v>0</v>
      </c>
      <c r="L42" s="332">
        <v>0</v>
      </c>
      <c r="M42" s="332">
        <v>0</v>
      </c>
    </row>
    <row r="43" spans="1:13" ht="20.25" x14ac:dyDescent="0.25">
      <c r="A43" s="315"/>
      <c r="B43" s="331" t="s">
        <v>401</v>
      </c>
      <c r="C43" s="332">
        <v>25</v>
      </c>
      <c r="D43" s="332">
        <v>0</v>
      </c>
      <c r="E43" s="332">
        <v>0</v>
      </c>
      <c r="F43" s="332">
        <v>0</v>
      </c>
      <c r="G43" s="332">
        <v>0</v>
      </c>
      <c r="H43" s="333">
        <v>0</v>
      </c>
      <c r="I43" s="332">
        <v>0</v>
      </c>
      <c r="J43" s="332">
        <v>0</v>
      </c>
      <c r="K43" s="334">
        <v>0</v>
      </c>
      <c r="L43" s="332">
        <v>0</v>
      </c>
      <c r="M43" s="332">
        <v>0</v>
      </c>
    </row>
    <row r="44" spans="1:13" ht="20.25" x14ac:dyDescent="0.25">
      <c r="A44" s="316"/>
      <c r="B44" s="331" t="s">
        <v>402</v>
      </c>
      <c r="C44" s="332">
        <v>39</v>
      </c>
      <c r="D44" s="332">
        <v>0</v>
      </c>
      <c r="E44" s="332">
        <v>0</v>
      </c>
      <c r="F44" s="332">
        <v>0</v>
      </c>
      <c r="G44" s="332">
        <v>0</v>
      </c>
      <c r="H44" s="333">
        <v>0</v>
      </c>
      <c r="I44" s="332">
        <v>0</v>
      </c>
      <c r="J44" s="332">
        <v>0</v>
      </c>
      <c r="K44" s="334">
        <v>0</v>
      </c>
      <c r="L44" s="332">
        <v>0</v>
      </c>
      <c r="M44" s="332">
        <v>0</v>
      </c>
    </row>
    <row r="45" spans="1:13" ht="20.25" x14ac:dyDescent="0.25">
      <c r="A45" s="317" t="s">
        <v>404</v>
      </c>
      <c r="B45" s="318"/>
      <c r="C45" s="335">
        <v>3800</v>
      </c>
      <c r="D45" s="335">
        <v>121</v>
      </c>
      <c r="E45" s="335">
        <v>46</v>
      </c>
      <c r="F45" s="335">
        <v>18</v>
      </c>
      <c r="G45" s="335">
        <v>18</v>
      </c>
      <c r="H45" s="336">
        <v>4.7368421052631582E-3</v>
      </c>
      <c r="I45" s="335">
        <v>0</v>
      </c>
      <c r="J45" s="335">
        <v>27</v>
      </c>
      <c r="K45" s="337">
        <v>27</v>
      </c>
      <c r="L45" s="335">
        <v>1</v>
      </c>
      <c r="M45" s="335">
        <v>76</v>
      </c>
    </row>
    <row r="46" spans="1:13" ht="36" x14ac:dyDescent="0.25">
      <c r="A46" s="309" t="s">
        <v>405</v>
      </c>
      <c r="B46" s="310" t="s">
        <v>406</v>
      </c>
      <c r="C46" s="332">
        <v>1244</v>
      </c>
      <c r="D46" s="332">
        <v>0</v>
      </c>
      <c r="E46" s="332">
        <v>0</v>
      </c>
      <c r="F46" s="332">
        <v>0</v>
      </c>
      <c r="G46" s="332">
        <v>0</v>
      </c>
      <c r="H46" s="333">
        <v>0</v>
      </c>
      <c r="I46" s="332">
        <v>0</v>
      </c>
      <c r="J46" s="332">
        <v>0</v>
      </c>
      <c r="K46" s="334">
        <v>0</v>
      </c>
      <c r="L46" s="332">
        <v>0</v>
      </c>
      <c r="M46" s="332">
        <v>0</v>
      </c>
    </row>
    <row r="47" spans="1:13" ht="36" x14ac:dyDescent="0.25">
      <c r="A47" s="315"/>
      <c r="B47" s="310" t="s">
        <v>112</v>
      </c>
      <c r="C47" s="332">
        <v>351</v>
      </c>
      <c r="D47" s="332">
        <v>0</v>
      </c>
      <c r="E47" s="332">
        <v>0</v>
      </c>
      <c r="F47" s="332">
        <v>0</v>
      </c>
      <c r="G47" s="332">
        <v>0</v>
      </c>
      <c r="H47" s="333">
        <v>0</v>
      </c>
      <c r="I47" s="332">
        <v>0</v>
      </c>
      <c r="J47" s="332">
        <v>0</v>
      </c>
      <c r="K47" s="334">
        <v>0</v>
      </c>
      <c r="L47" s="332">
        <v>0</v>
      </c>
      <c r="M47" s="332">
        <v>0</v>
      </c>
    </row>
    <row r="48" spans="1:13" ht="20.25" x14ac:dyDescent="0.25">
      <c r="A48" s="317" t="s">
        <v>409</v>
      </c>
      <c r="B48" s="318"/>
      <c r="C48" s="335">
        <v>1595</v>
      </c>
      <c r="D48" s="335">
        <v>1</v>
      </c>
      <c r="E48" s="335">
        <v>1</v>
      </c>
      <c r="F48" s="335">
        <v>0</v>
      </c>
      <c r="G48" s="335">
        <v>0</v>
      </c>
      <c r="H48" s="336">
        <v>0</v>
      </c>
      <c r="I48" s="335">
        <v>0</v>
      </c>
      <c r="J48" s="335">
        <v>1</v>
      </c>
      <c r="K48" s="337">
        <v>1</v>
      </c>
      <c r="L48" s="335">
        <v>0</v>
      </c>
      <c r="M48" s="335">
        <v>0</v>
      </c>
    </row>
    <row r="49" spans="1:13" ht="20.25" x14ac:dyDescent="0.25">
      <c r="A49" s="309" t="s">
        <v>410</v>
      </c>
      <c r="B49" s="310" t="s">
        <v>128</v>
      </c>
      <c r="C49" s="332">
        <v>45</v>
      </c>
      <c r="D49" s="332">
        <v>0</v>
      </c>
      <c r="E49" s="332">
        <v>1</v>
      </c>
      <c r="F49" s="332">
        <v>0</v>
      </c>
      <c r="G49" s="332">
        <v>0</v>
      </c>
      <c r="H49" s="333">
        <v>0</v>
      </c>
      <c r="I49" s="332">
        <v>0</v>
      </c>
      <c r="J49" s="332">
        <v>1</v>
      </c>
      <c r="K49" s="334">
        <v>1</v>
      </c>
      <c r="L49" s="332">
        <v>0</v>
      </c>
      <c r="M49" s="332">
        <v>0</v>
      </c>
    </row>
    <row r="50" spans="1:13" ht="20.25" x14ac:dyDescent="0.25">
      <c r="A50" s="316"/>
      <c r="B50" s="310" t="s">
        <v>411</v>
      </c>
      <c r="C50" s="332">
        <v>0</v>
      </c>
      <c r="D50" s="332">
        <v>0</v>
      </c>
      <c r="E50" s="332">
        <v>0</v>
      </c>
      <c r="F50" s="332">
        <v>0</v>
      </c>
      <c r="G50" s="332">
        <v>0</v>
      </c>
      <c r="H50" s="333">
        <v>0</v>
      </c>
      <c r="I50" s="332">
        <v>0</v>
      </c>
      <c r="J50" s="332">
        <v>0</v>
      </c>
      <c r="K50" s="334">
        <v>0</v>
      </c>
      <c r="L50" s="332">
        <v>0</v>
      </c>
      <c r="M50" s="332">
        <v>0</v>
      </c>
    </row>
    <row r="51" spans="1:13" ht="20.25" x14ac:dyDescent="0.25">
      <c r="A51" s="317" t="s">
        <v>412</v>
      </c>
      <c r="B51" s="318"/>
      <c r="C51" s="319">
        <v>45</v>
      </c>
      <c r="D51" s="319">
        <v>0</v>
      </c>
      <c r="E51" s="319">
        <v>1</v>
      </c>
      <c r="F51" s="319">
        <v>0</v>
      </c>
      <c r="G51" s="319">
        <v>0</v>
      </c>
      <c r="H51" s="320">
        <v>0</v>
      </c>
      <c r="I51" s="319">
        <v>0</v>
      </c>
      <c r="J51" s="319">
        <v>1</v>
      </c>
      <c r="K51" s="321">
        <v>1</v>
      </c>
      <c r="L51" s="319">
        <v>0</v>
      </c>
      <c r="M51" s="319">
        <v>0</v>
      </c>
    </row>
    <row r="52" spans="1:13" ht="36" x14ac:dyDescent="0.25">
      <c r="A52" s="309" t="s">
        <v>413</v>
      </c>
      <c r="B52" s="310" t="s">
        <v>414</v>
      </c>
      <c r="C52" s="332">
        <v>0</v>
      </c>
      <c r="D52" s="332">
        <v>0</v>
      </c>
      <c r="E52" s="332">
        <v>7</v>
      </c>
      <c r="F52" s="332">
        <v>0</v>
      </c>
      <c r="G52" s="332">
        <v>0</v>
      </c>
      <c r="H52" s="333">
        <v>0</v>
      </c>
      <c r="I52" s="332">
        <v>0</v>
      </c>
      <c r="J52" s="332">
        <v>7</v>
      </c>
      <c r="K52" s="334">
        <v>7</v>
      </c>
      <c r="L52" s="332">
        <v>0</v>
      </c>
      <c r="M52" s="332">
        <v>0</v>
      </c>
    </row>
    <row r="53" spans="1:13" ht="36" x14ac:dyDescent="0.25">
      <c r="A53" s="315"/>
      <c r="B53" s="310" t="s">
        <v>415</v>
      </c>
      <c r="C53" s="332">
        <v>0</v>
      </c>
      <c r="D53" s="332">
        <v>0</v>
      </c>
      <c r="E53" s="332">
        <v>0</v>
      </c>
      <c r="F53" s="332">
        <v>0</v>
      </c>
      <c r="G53" s="332">
        <v>0</v>
      </c>
      <c r="H53" s="333">
        <v>0</v>
      </c>
      <c r="I53" s="332">
        <v>0</v>
      </c>
      <c r="J53" s="332">
        <v>0</v>
      </c>
      <c r="K53" s="334">
        <v>0</v>
      </c>
      <c r="L53" s="332">
        <v>0</v>
      </c>
      <c r="M53" s="332">
        <v>0</v>
      </c>
    </row>
    <row r="54" spans="1:13" ht="36" x14ac:dyDescent="0.25">
      <c r="A54" s="316"/>
      <c r="B54" s="310" t="s">
        <v>416</v>
      </c>
      <c r="C54" s="332">
        <v>0</v>
      </c>
      <c r="D54" s="332">
        <v>0</v>
      </c>
      <c r="E54" s="332">
        <v>1</v>
      </c>
      <c r="F54" s="332">
        <v>0</v>
      </c>
      <c r="G54" s="332">
        <v>0</v>
      </c>
      <c r="H54" s="333">
        <v>0</v>
      </c>
      <c r="I54" s="332">
        <v>0</v>
      </c>
      <c r="J54" s="332">
        <v>1</v>
      </c>
      <c r="K54" s="334">
        <v>1</v>
      </c>
      <c r="L54" s="332">
        <v>0</v>
      </c>
      <c r="M54" s="332">
        <v>0</v>
      </c>
    </row>
    <row r="55" spans="1:13" ht="20.25" x14ac:dyDescent="0.25">
      <c r="A55" s="317" t="s">
        <v>417</v>
      </c>
      <c r="B55" s="318"/>
      <c r="C55" s="319">
        <v>0</v>
      </c>
      <c r="D55" s="319">
        <v>0</v>
      </c>
      <c r="E55" s="319">
        <v>8</v>
      </c>
      <c r="F55" s="319">
        <v>0</v>
      </c>
      <c r="G55" s="319">
        <v>0</v>
      </c>
      <c r="H55" s="320">
        <v>0</v>
      </c>
      <c r="I55" s="319">
        <v>0</v>
      </c>
      <c r="J55" s="319">
        <v>8</v>
      </c>
      <c r="K55" s="321">
        <v>8</v>
      </c>
      <c r="L55" s="319">
        <v>0</v>
      </c>
      <c r="M55" s="319">
        <v>0</v>
      </c>
    </row>
    <row r="56" spans="1:13" ht="36" x14ac:dyDescent="0.25">
      <c r="A56" s="309" t="s">
        <v>418</v>
      </c>
      <c r="B56" s="310" t="s">
        <v>419</v>
      </c>
      <c r="C56" s="332">
        <v>0</v>
      </c>
      <c r="D56" s="332">
        <v>114</v>
      </c>
      <c r="E56" s="332">
        <v>96</v>
      </c>
      <c r="F56" s="332">
        <v>0</v>
      </c>
      <c r="G56" s="332">
        <v>0</v>
      </c>
      <c r="H56" s="333">
        <v>0</v>
      </c>
      <c r="I56" s="332">
        <v>0</v>
      </c>
      <c r="J56" s="332">
        <v>94</v>
      </c>
      <c r="K56" s="334">
        <v>94</v>
      </c>
      <c r="L56" s="332">
        <v>2</v>
      </c>
      <c r="M56" s="332">
        <v>18</v>
      </c>
    </row>
    <row r="57" spans="1:13" ht="36" x14ac:dyDescent="0.25">
      <c r="A57" s="315"/>
      <c r="B57" s="310" t="s">
        <v>420</v>
      </c>
      <c r="C57" s="332">
        <v>0</v>
      </c>
      <c r="D57" s="332">
        <v>31</v>
      </c>
      <c r="E57" s="332">
        <v>31</v>
      </c>
      <c r="F57" s="332">
        <v>0</v>
      </c>
      <c r="G57" s="332">
        <v>0</v>
      </c>
      <c r="H57" s="333">
        <v>0</v>
      </c>
      <c r="I57" s="332">
        <v>0</v>
      </c>
      <c r="J57" s="332">
        <v>31</v>
      </c>
      <c r="K57" s="334">
        <v>31</v>
      </c>
      <c r="L57" s="332">
        <v>0</v>
      </c>
      <c r="M57" s="332">
        <v>0</v>
      </c>
    </row>
    <row r="58" spans="1:13" ht="20.25" x14ac:dyDescent="0.25">
      <c r="A58" s="315"/>
      <c r="B58" s="310" t="s">
        <v>421</v>
      </c>
      <c r="C58" s="332">
        <v>0</v>
      </c>
      <c r="D58" s="332">
        <v>0</v>
      </c>
      <c r="E58" s="332">
        <v>0</v>
      </c>
      <c r="F58" s="332">
        <v>0</v>
      </c>
      <c r="G58" s="332">
        <v>0</v>
      </c>
      <c r="H58" s="333">
        <v>0</v>
      </c>
      <c r="I58" s="332">
        <v>0</v>
      </c>
      <c r="J58" s="332">
        <v>0</v>
      </c>
      <c r="K58" s="334">
        <v>0</v>
      </c>
      <c r="L58" s="332">
        <v>0</v>
      </c>
      <c r="M58" s="332">
        <v>0</v>
      </c>
    </row>
    <row r="59" spans="1:13" ht="20.25" x14ac:dyDescent="0.25">
      <c r="A59" s="315"/>
      <c r="B59" s="310" t="s">
        <v>422</v>
      </c>
      <c r="C59" s="332">
        <v>0</v>
      </c>
      <c r="D59" s="332">
        <v>0</v>
      </c>
      <c r="E59" s="332">
        <v>0</v>
      </c>
      <c r="F59" s="332">
        <v>0</v>
      </c>
      <c r="G59" s="332">
        <v>0</v>
      </c>
      <c r="H59" s="333">
        <v>0</v>
      </c>
      <c r="I59" s="332">
        <v>0</v>
      </c>
      <c r="J59" s="332">
        <v>0</v>
      </c>
      <c r="K59" s="334">
        <v>0</v>
      </c>
      <c r="L59" s="332">
        <v>0</v>
      </c>
      <c r="M59" s="332">
        <v>0</v>
      </c>
    </row>
    <row r="60" spans="1:13" ht="36" x14ac:dyDescent="0.25">
      <c r="A60" s="315"/>
      <c r="B60" s="310" t="s">
        <v>423</v>
      </c>
      <c r="C60" s="332">
        <v>0</v>
      </c>
      <c r="D60" s="332">
        <v>0</v>
      </c>
      <c r="E60" s="332">
        <v>0</v>
      </c>
      <c r="F60" s="332">
        <v>0</v>
      </c>
      <c r="G60" s="332">
        <v>0</v>
      </c>
      <c r="H60" s="333">
        <v>0</v>
      </c>
      <c r="I60" s="332">
        <v>0</v>
      </c>
      <c r="J60" s="332">
        <v>0</v>
      </c>
      <c r="K60" s="334">
        <v>0</v>
      </c>
      <c r="L60" s="332">
        <v>0</v>
      </c>
      <c r="M60" s="332">
        <v>0</v>
      </c>
    </row>
    <row r="61" spans="1:13" ht="36" x14ac:dyDescent="0.25">
      <c r="A61" s="315"/>
      <c r="B61" s="310" t="s">
        <v>425</v>
      </c>
      <c r="C61" s="311">
        <v>0</v>
      </c>
      <c r="D61" s="332">
        <v>0</v>
      </c>
      <c r="E61" s="332">
        <v>2</v>
      </c>
      <c r="F61" s="332">
        <v>0</v>
      </c>
      <c r="G61" s="332">
        <v>0</v>
      </c>
      <c r="H61" s="333">
        <v>0</v>
      </c>
      <c r="I61" s="332">
        <v>0</v>
      </c>
      <c r="J61" s="332">
        <v>2</v>
      </c>
      <c r="K61" s="334">
        <v>2</v>
      </c>
      <c r="L61" s="332">
        <v>0</v>
      </c>
      <c r="M61" s="332">
        <v>0</v>
      </c>
    </row>
    <row r="62" spans="1:13" ht="36" x14ac:dyDescent="0.25">
      <c r="A62" s="316"/>
      <c r="B62" s="310" t="s">
        <v>424</v>
      </c>
      <c r="C62" s="311">
        <v>0</v>
      </c>
      <c r="D62" s="332">
        <v>0</v>
      </c>
      <c r="E62" s="332">
        <v>1</v>
      </c>
      <c r="F62" s="332">
        <v>0</v>
      </c>
      <c r="G62" s="332">
        <v>0</v>
      </c>
      <c r="H62" s="333">
        <v>0</v>
      </c>
      <c r="I62" s="332">
        <v>0</v>
      </c>
      <c r="J62" s="332">
        <v>1</v>
      </c>
      <c r="K62" s="334">
        <v>1</v>
      </c>
      <c r="L62" s="332">
        <v>0</v>
      </c>
      <c r="M62" s="332">
        <v>0</v>
      </c>
    </row>
    <row r="63" spans="1:13" ht="20.25" x14ac:dyDescent="0.25">
      <c r="A63" s="317" t="s">
        <v>426</v>
      </c>
      <c r="B63" s="318"/>
      <c r="C63" s="319">
        <v>0</v>
      </c>
      <c r="D63" s="319">
        <v>145</v>
      </c>
      <c r="E63" s="319">
        <v>130</v>
      </c>
      <c r="F63" s="319">
        <v>0</v>
      </c>
      <c r="G63" s="319">
        <v>0</v>
      </c>
      <c r="H63" s="320">
        <v>0</v>
      </c>
      <c r="I63" s="319">
        <v>0</v>
      </c>
      <c r="J63" s="319">
        <v>128</v>
      </c>
      <c r="K63" s="321">
        <v>128</v>
      </c>
      <c r="L63" s="319">
        <v>2</v>
      </c>
      <c r="M63" s="319">
        <v>18</v>
      </c>
    </row>
    <row r="64" spans="1:13" ht="72" x14ac:dyDescent="0.25">
      <c r="A64" s="311" t="s">
        <v>427</v>
      </c>
      <c r="B64" s="310" t="s">
        <v>428</v>
      </c>
      <c r="C64" s="311">
        <v>0</v>
      </c>
      <c r="D64" s="332">
        <v>0</v>
      </c>
      <c r="E64" s="311">
        <v>0</v>
      </c>
      <c r="F64" s="311">
        <v>0</v>
      </c>
      <c r="G64" s="311">
        <v>0</v>
      </c>
      <c r="H64" s="338">
        <v>0</v>
      </c>
      <c r="I64" s="311">
        <v>0</v>
      </c>
      <c r="J64" s="311">
        <v>0</v>
      </c>
      <c r="K64" s="313">
        <v>0</v>
      </c>
      <c r="L64" s="311">
        <v>0</v>
      </c>
      <c r="M64" s="332">
        <v>0</v>
      </c>
    </row>
    <row r="65" spans="1:13" ht="20.25" x14ac:dyDescent="0.25">
      <c r="A65" s="317" t="s">
        <v>429</v>
      </c>
      <c r="B65" s="318"/>
      <c r="C65" s="319">
        <v>0</v>
      </c>
      <c r="D65" s="319">
        <v>0</v>
      </c>
      <c r="E65" s="319">
        <v>0</v>
      </c>
      <c r="F65" s="319">
        <v>0</v>
      </c>
      <c r="G65" s="319">
        <v>0</v>
      </c>
      <c r="H65" s="320">
        <v>0</v>
      </c>
      <c r="I65" s="319">
        <v>0</v>
      </c>
      <c r="J65" s="319">
        <v>0</v>
      </c>
      <c r="K65" s="321">
        <v>0</v>
      </c>
      <c r="L65" s="319">
        <v>0</v>
      </c>
      <c r="M65" s="332">
        <v>0</v>
      </c>
    </row>
    <row r="66" spans="1:13" ht="20.25" x14ac:dyDescent="0.25">
      <c r="A66" s="339" t="s">
        <v>52</v>
      </c>
      <c r="B66" s="339"/>
      <c r="C66" s="340">
        <v>238101</v>
      </c>
      <c r="D66" s="340">
        <v>125271</v>
      </c>
      <c r="E66" s="340">
        <v>93831</v>
      </c>
      <c r="F66" s="340">
        <v>64372</v>
      </c>
      <c r="G66" s="340">
        <v>61881</v>
      </c>
      <c r="H66" s="341">
        <v>0.25989391056736427</v>
      </c>
      <c r="I66" s="340">
        <v>2491</v>
      </c>
      <c r="J66" s="342">
        <v>26869</v>
      </c>
      <c r="K66" s="343">
        <v>29360</v>
      </c>
      <c r="L66" s="342">
        <v>2590</v>
      </c>
      <c r="M66" s="342">
        <v>31464</v>
      </c>
    </row>
  </sheetData>
  <mergeCells count="18">
    <mergeCell ref="A52:A54"/>
    <mergeCell ref="A55:B55"/>
    <mergeCell ref="A56:A62"/>
    <mergeCell ref="A63:B63"/>
    <mergeCell ref="A65:B65"/>
    <mergeCell ref="A66:B66"/>
    <mergeCell ref="A37:A44"/>
    <mergeCell ref="A45:B45"/>
    <mergeCell ref="A46:A47"/>
    <mergeCell ref="A48:B48"/>
    <mergeCell ref="A49:A50"/>
    <mergeCell ref="A51:B51"/>
    <mergeCell ref="A1:M1"/>
    <mergeCell ref="A3:A14"/>
    <mergeCell ref="A15:B15"/>
    <mergeCell ref="A17:B17"/>
    <mergeCell ref="A18:A35"/>
    <mergeCell ref="A36:B3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DBCA0-0201-493B-89EB-FC757D9BB151}">
  <dimension ref="A1:M70"/>
  <sheetViews>
    <sheetView tabSelected="1" topLeftCell="A65" workbookViewId="0">
      <selection activeCell="O78" sqref="O78"/>
    </sheetView>
  </sheetViews>
  <sheetFormatPr defaultRowHeight="15" x14ac:dyDescent="0.25"/>
  <cols>
    <col min="2" max="2" width="47.28515625" customWidth="1"/>
    <col min="3" max="6" width="9.85546875" bestFit="1" customWidth="1"/>
    <col min="7" max="7" width="8.7109375" bestFit="1" customWidth="1"/>
    <col min="8" max="8" width="11.7109375" bestFit="1" customWidth="1"/>
    <col min="10" max="11" width="9.85546875" bestFit="1" customWidth="1"/>
    <col min="13" max="13" width="8.28515625" bestFit="1" customWidth="1"/>
  </cols>
  <sheetData>
    <row r="1" spans="1:13" ht="26.25" x14ac:dyDescent="0.25">
      <c r="A1" s="330" t="s">
        <v>433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</row>
    <row r="2" spans="1:13" ht="131.25" x14ac:dyDescent="0.25">
      <c r="A2" s="307" t="s">
        <v>363</v>
      </c>
      <c r="B2" s="307" t="s">
        <v>2</v>
      </c>
      <c r="C2" s="307" t="s">
        <v>364</v>
      </c>
      <c r="D2" s="307" t="s">
        <v>434</v>
      </c>
      <c r="E2" s="307" t="s">
        <v>365</v>
      </c>
      <c r="F2" s="307" t="s">
        <v>366</v>
      </c>
      <c r="G2" s="307" t="s">
        <v>138</v>
      </c>
      <c r="H2" s="307" t="s">
        <v>367</v>
      </c>
      <c r="I2" s="307" t="s">
        <v>368</v>
      </c>
      <c r="J2" s="307" t="s">
        <v>369</v>
      </c>
      <c r="K2" s="308" t="s">
        <v>370</v>
      </c>
      <c r="L2" s="307" t="s">
        <v>371</v>
      </c>
      <c r="M2" s="307" t="s">
        <v>435</v>
      </c>
    </row>
    <row r="3" spans="1:13" ht="20.25" x14ac:dyDescent="0.25">
      <c r="A3" s="309" t="s">
        <v>374</v>
      </c>
      <c r="B3" s="331" t="s">
        <v>73</v>
      </c>
      <c r="C3" s="332">
        <v>955</v>
      </c>
      <c r="D3" s="332">
        <v>405</v>
      </c>
      <c r="E3" s="332">
        <v>359</v>
      </c>
      <c r="F3" s="332">
        <v>328</v>
      </c>
      <c r="G3" s="332">
        <v>323</v>
      </c>
      <c r="H3" s="333">
        <v>0.33821989528795809</v>
      </c>
      <c r="I3" s="332">
        <v>5</v>
      </c>
      <c r="J3" s="332">
        <v>30</v>
      </c>
      <c r="K3" s="334">
        <v>35</v>
      </c>
      <c r="L3" s="332">
        <v>1</v>
      </c>
      <c r="M3" s="332">
        <v>46</v>
      </c>
    </row>
    <row r="4" spans="1:13" ht="20.25" x14ac:dyDescent="0.25">
      <c r="A4" s="315"/>
      <c r="B4" s="331" t="s">
        <v>70</v>
      </c>
      <c r="C4" s="332">
        <v>2518</v>
      </c>
      <c r="D4" s="332">
        <v>1375</v>
      </c>
      <c r="E4" s="332">
        <v>1057</v>
      </c>
      <c r="F4" s="332">
        <v>868</v>
      </c>
      <c r="G4" s="332">
        <v>782</v>
      </c>
      <c r="H4" s="333">
        <v>0.31056393963463064</v>
      </c>
      <c r="I4" s="332">
        <v>86</v>
      </c>
      <c r="J4" s="332">
        <v>172</v>
      </c>
      <c r="K4" s="334">
        <v>258</v>
      </c>
      <c r="L4" s="332">
        <v>17</v>
      </c>
      <c r="M4" s="332">
        <v>318</v>
      </c>
    </row>
    <row r="5" spans="1:13" ht="20.25" x14ac:dyDescent="0.25">
      <c r="A5" s="315"/>
      <c r="B5" s="331" t="s">
        <v>66</v>
      </c>
      <c r="C5" s="332">
        <v>22184</v>
      </c>
      <c r="D5" s="332">
        <v>22301</v>
      </c>
      <c r="E5" s="332">
        <v>17580</v>
      </c>
      <c r="F5" s="332">
        <v>5755</v>
      </c>
      <c r="G5" s="332">
        <v>5343</v>
      </c>
      <c r="H5" s="333">
        <v>0.24084926072845295</v>
      </c>
      <c r="I5" s="332">
        <v>412</v>
      </c>
      <c r="J5" s="332">
        <v>11056</v>
      </c>
      <c r="K5" s="334">
        <v>11468</v>
      </c>
      <c r="L5" s="332">
        <v>769</v>
      </c>
      <c r="M5" s="332">
        <v>4721</v>
      </c>
    </row>
    <row r="6" spans="1:13" ht="20.25" x14ac:dyDescent="0.25">
      <c r="A6" s="315"/>
      <c r="B6" s="331" t="s">
        <v>72</v>
      </c>
      <c r="C6" s="332">
        <v>1714</v>
      </c>
      <c r="D6" s="332">
        <v>553</v>
      </c>
      <c r="E6" s="332">
        <v>501</v>
      </c>
      <c r="F6" s="332">
        <v>371</v>
      </c>
      <c r="G6" s="332">
        <v>345</v>
      </c>
      <c r="H6" s="333">
        <v>0.20128354725787631</v>
      </c>
      <c r="I6" s="332">
        <v>26</v>
      </c>
      <c r="J6" s="332">
        <v>109</v>
      </c>
      <c r="K6" s="334">
        <v>135</v>
      </c>
      <c r="L6" s="332">
        <v>21</v>
      </c>
      <c r="M6" s="332">
        <v>52</v>
      </c>
    </row>
    <row r="7" spans="1:13" ht="20.25" x14ac:dyDescent="0.25">
      <c r="A7" s="315"/>
      <c r="B7" s="331" t="s">
        <v>69</v>
      </c>
      <c r="C7" s="332">
        <v>757</v>
      </c>
      <c r="D7" s="332">
        <v>124</v>
      </c>
      <c r="E7" s="332">
        <v>116</v>
      </c>
      <c r="F7" s="332">
        <v>104</v>
      </c>
      <c r="G7" s="332">
        <v>102</v>
      </c>
      <c r="H7" s="333">
        <v>0.13474240422721268</v>
      </c>
      <c r="I7" s="332">
        <v>2</v>
      </c>
      <c r="J7" s="332">
        <v>12</v>
      </c>
      <c r="K7" s="334">
        <v>14</v>
      </c>
      <c r="L7" s="332">
        <v>0</v>
      </c>
      <c r="M7" s="332">
        <v>8</v>
      </c>
    </row>
    <row r="8" spans="1:13" ht="20.25" x14ac:dyDescent="0.25">
      <c r="A8" s="315"/>
      <c r="B8" s="331" t="s">
        <v>71</v>
      </c>
      <c r="C8" s="332">
        <v>2123</v>
      </c>
      <c r="D8" s="332">
        <v>835</v>
      </c>
      <c r="E8" s="332">
        <v>542</v>
      </c>
      <c r="F8" s="332">
        <v>348</v>
      </c>
      <c r="G8" s="332">
        <v>268</v>
      </c>
      <c r="H8" s="333">
        <v>0.12623645784267545</v>
      </c>
      <c r="I8" s="332">
        <v>80</v>
      </c>
      <c r="J8" s="332">
        <v>146</v>
      </c>
      <c r="K8" s="334">
        <v>226</v>
      </c>
      <c r="L8" s="332">
        <v>48</v>
      </c>
      <c r="M8" s="332">
        <v>293</v>
      </c>
    </row>
    <row r="9" spans="1:13" ht="20.25" x14ac:dyDescent="0.25">
      <c r="A9" s="315"/>
      <c r="B9" s="331" t="s">
        <v>77</v>
      </c>
      <c r="C9" s="332">
        <v>2982</v>
      </c>
      <c r="D9" s="332">
        <v>779</v>
      </c>
      <c r="E9" s="332">
        <v>658</v>
      </c>
      <c r="F9" s="332">
        <v>355</v>
      </c>
      <c r="G9" s="332">
        <v>344</v>
      </c>
      <c r="H9" s="333">
        <v>0.1153588195841717</v>
      </c>
      <c r="I9" s="332">
        <v>11</v>
      </c>
      <c r="J9" s="332">
        <v>283</v>
      </c>
      <c r="K9" s="334">
        <v>294</v>
      </c>
      <c r="L9" s="332">
        <v>20</v>
      </c>
      <c r="M9" s="332">
        <v>121</v>
      </c>
    </row>
    <row r="10" spans="1:13" ht="20.25" x14ac:dyDescent="0.25">
      <c r="A10" s="315"/>
      <c r="B10" s="331" t="s">
        <v>68</v>
      </c>
      <c r="C10" s="332">
        <v>2290</v>
      </c>
      <c r="D10" s="332">
        <v>577</v>
      </c>
      <c r="E10" s="332">
        <v>437</v>
      </c>
      <c r="F10" s="332">
        <v>258</v>
      </c>
      <c r="G10" s="332">
        <v>222</v>
      </c>
      <c r="H10" s="333">
        <v>9.6943231441048036E-2</v>
      </c>
      <c r="I10" s="332">
        <v>36</v>
      </c>
      <c r="J10" s="332">
        <v>161</v>
      </c>
      <c r="K10" s="334">
        <v>197</v>
      </c>
      <c r="L10" s="332">
        <v>18</v>
      </c>
      <c r="M10" s="332">
        <v>140</v>
      </c>
    </row>
    <row r="11" spans="1:13" ht="20.25" x14ac:dyDescent="0.25">
      <c r="A11" s="315"/>
      <c r="B11" s="331" t="s">
        <v>67</v>
      </c>
      <c r="C11" s="332">
        <v>10457</v>
      </c>
      <c r="D11" s="332">
        <v>2383</v>
      </c>
      <c r="E11" s="332">
        <v>2058</v>
      </c>
      <c r="F11" s="332">
        <v>1293</v>
      </c>
      <c r="G11" s="332">
        <v>1198</v>
      </c>
      <c r="H11" s="333">
        <v>0.11456440661757675</v>
      </c>
      <c r="I11" s="332">
        <v>95</v>
      </c>
      <c r="J11" s="332">
        <v>679</v>
      </c>
      <c r="K11" s="334">
        <v>774</v>
      </c>
      <c r="L11" s="332">
        <v>86</v>
      </c>
      <c r="M11" s="332">
        <v>325</v>
      </c>
    </row>
    <row r="12" spans="1:13" ht="20.25" x14ac:dyDescent="0.25">
      <c r="A12" s="315"/>
      <c r="B12" s="331" t="s">
        <v>74</v>
      </c>
      <c r="C12" s="332">
        <v>416</v>
      </c>
      <c r="D12" s="332">
        <v>36</v>
      </c>
      <c r="E12" s="332">
        <v>24</v>
      </c>
      <c r="F12" s="332">
        <v>22</v>
      </c>
      <c r="G12" s="332">
        <v>22</v>
      </c>
      <c r="H12" s="333">
        <v>5.2884615384615384E-2</v>
      </c>
      <c r="I12" s="332">
        <v>0</v>
      </c>
      <c r="J12" s="332">
        <v>1</v>
      </c>
      <c r="K12" s="334">
        <v>1</v>
      </c>
      <c r="L12" s="332">
        <v>1</v>
      </c>
      <c r="M12" s="332">
        <v>12</v>
      </c>
    </row>
    <row r="13" spans="1:13" ht="20.25" x14ac:dyDescent="0.25">
      <c r="A13" s="315"/>
      <c r="B13" s="331" t="s">
        <v>75</v>
      </c>
      <c r="C13" s="332">
        <v>6700</v>
      </c>
      <c r="D13" s="332">
        <v>664</v>
      </c>
      <c r="E13" s="332">
        <v>485</v>
      </c>
      <c r="F13" s="332">
        <v>290</v>
      </c>
      <c r="G13" s="332">
        <v>285</v>
      </c>
      <c r="H13" s="333">
        <v>4.2537313432835823E-2</v>
      </c>
      <c r="I13" s="332">
        <v>5</v>
      </c>
      <c r="J13" s="332">
        <v>171</v>
      </c>
      <c r="K13" s="334">
        <v>176</v>
      </c>
      <c r="L13" s="332">
        <v>24</v>
      </c>
      <c r="M13" s="332">
        <v>179</v>
      </c>
    </row>
    <row r="14" spans="1:13" ht="20.25" x14ac:dyDescent="0.25">
      <c r="A14" s="316"/>
      <c r="B14" s="331" t="s">
        <v>76</v>
      </c>
      <c r="C14" s="332">
        <v>2358</v>
      </c>
      <c r="D14" s="332">
        <v>163</v>
      </c>
      <c r="E14" s="332">
        <v>133</v>
      </c>
      <c r="F14" s="332">
        <v>89</v>
      </c>
      <c r="G14" s="332">
        <v>83</v>
      </c>
      <c r="H14" s="333">
        <v>3.5199321458863446E-2</v>
      </c>
      <c r="I14" s="332">
        <v>6</v>
      </c>
      <c r="J14" s="332">
        <v>41</v>
      </c>
      <c r="K14" s="334">
        <v>47</v>
      </c>
      <c r="L14" s="332">
        <v>3</v>
      </c>
      <c r="M14" s="332">
        <v>30</v>
      </c>
    </row>
    <row r="15" spans="1:13" ht="20.25" x14ac:dyDescent="0.25">
      <c r="A15" s="317" t="s">
        <v>375</v>
      </c>
      <c r="B15" s="318"/>
      <c r="C15" s="335">
        <v>55454</v>
      </c>
      <c r="D15" s="335">
        <v>30195</v>
      </c>
      <c r="E15" s="335">
        <v>23950</v>
      </c>
      <c r="F15" s="335">
        <v>10081</v>
      </c>
      <c r="G15" s="335">
        <v>9317</v>
      </c>
      <c r="H15" s="336">
        <v>0.16801312799798032</v>
      </c>
      <c r="I15" s="335">
        <v>764</v>
      </c>
      <c r="J15" s="335">
        <v>12861</v>
      </c>
      <c r="K15" s="337">
        <v>13625</v>
      </c>
      <c r="L15" s="335">
        <v>1008</v>
      </c>
      <c r="M15" s="335">
        <v>6245</v>
      </c>
    </row>
    <row r="16" spans="1:13" ht="72" x14ac:dyDescent="0.25">
      <c r="A16" s="323" t="s">
        <v>376</v>
      </c>
      <c r="B16" s="331" t="s">
        <v>108</v>
      </c>
      <c r="C16" s="332">
        <v>6836</v>
      </c>
      <c r="D16" s="332">
        <v>171</v>
      </c>
      <c r="E16" s="332">
        <v>280</v>
      </c>
      <c r="F16" s="332">
        <v>71</v>
      </c>
      <c r="G16" s="332">
        <v>60</v>
      </c>
      <c r="H16" s="333">
        <v>8.777062609713282E-3</v>
      </c>
      <c r="I16" s="332">
        <v>11</v>
      </c>
      <c r="J16" s="332">
        <v>206</v>
      </c>
      <c r="K16" s="334">
        <v>217</v>
      </c>
      <c r="L16" s="332">
        <v>3</v>
      </c>
      <c r="M16" s="332">
        <v>0</v>
      </c>
    </row>
    <row r="17" spans="1:13" ht="20.25" x14ac:dyDescent="0.25">
      <c r="A17" s="317" t="s">
        <v>377</v>
      </c>
      <c r="B17" s="318"/>
      <c r="C17" s="335">
        <v>6836</v>
      </c>
      <c r="D17" s="335">
        <v>171</v>
      </c>
      <c r="E17" s="335">
        <v>280</v>
      </c>
      <c r="F17" s="335">
        <v>71</v>
      </c>
      <c r="G17" s="335">
        <v>60</v>
      </c>
      <c r="H17" s="336">
        <v>8.777062609713282E-3</v>
      </c>
      <c r="I17" s="335">
        <v>11</v>
      </c>
      <c r="J17" s="335">
        <v>206</v>
      </c>
      <c r="K17" s="337">
        <v>217</v>
      </c>
      <c r="L17" s="335">
        <v>3</v>
      </c>
      <c r="M17" s="335">
        <v>0</v>
      </c>
    </row>
    <row r="18" spans="1:13" ht="20.25" x14ac:dyDescent="0.25">
      <c r="A18" s="309" t="s">
        <v>378</v>
      </c>
      <c r="B18" s="331" t="s">
        <v>93</v>
      </c>
      <c r="C18" s="332">
        <v>39</v>
      </c>
      <c r="D18" s="332">
        <v>16</v>
      </c>
      <c r="E18" s="332">
        <v>15</v>
      </c>
      <c r="F18" s="332">
        <v>14</v>
      </c>
      <c r="G18" s="332">
        <v>10</v>
      </c>
      <c r="H18" s="333">
        <v>0.25641025641025639</v>
      </c>
      <c r="I18" s="332">
        <v>4</v>
      </c>
      <c r="J18" s="332">
        <v>1</v>
      </c>
      <c r="K18" s="334">
        <v>5</v>
      </c>
      <c r="L18" s="332">
        <v>0</v>
      </c>
      <c r="M18" s="332">
        <v>1</v>
      </c>
    </row>
    <row r="19" spans="1:13" ht="20.25" x14ac:dyDescent="0.25">
      <c r="A19" s="315"/>
      <c r="B19" s="331" t="s">
        <v>382</v>
      </c>
      <c r="C19" s="332">
        <v>434</v>
      </c>
      <c r="D19" s="332">
        <v>4</v>
      </c>
      <c r="E19" s="332">
        <v>3</v>
      </c>
      <c r="F19" s="332">
        <v>3</v>
      </c>
      <c r="G19" s="332">
        <v>3</v>
      </c>
      <c r="H19" s="333">
        <v>6.9124423963133645E-3</v>
      </c>
      <c r="I19" s="332">
        <v>0</v>
      </c>
      <c r="J19" s="332">
        <v>0</v>
      </c>
      <c r="K19" s="334">
        <v>0</v>
      </c>
      <c r="L19" s="332">
        <v>0</v>
      </c>
      <c r="M19" s="332">
        <v>1</v>
      </c>
    </row>
    <row r="20" spans="1:13" ht="20.25" x14ac:dyDescent="0.25">
      <c r="A20" s="315"/>
      <c r="B20" s="331" t="s">
        <v>187</v>
      </c>
      <c r="C20" s="332">
        <v>1979</v>
      </c>
      <c r="D20" s="332">
        <v>5</v>
      </c>
      <c r="E20" s="332">
        <v>6</v>
      </c>
      <c r="F20" s="332">
        <v>4</v>
      </c>
      <c r="G20" s="332">
        <v>4</v>
      </c>
      <c r="H20" s="333">
        <v>2.0212228398180901E-3</v>
      </c>
      <c r="I20" s="332">
        <v>0</v>
      </c>
      <c r="J20" s="332">
        <v>2</v>
      </c>
      <c r="K20" s="334">
        <v>2</v>
      </c>
      <c r="L20" s="332">
        <v>0</v>
      </c>
      <c r="M20" s="332">
        <v>0</v>
      </c>
    </row>
    <row r="21" spans="1:13" ht="20.25" x14ac:dyDescent="0.25">
      <c r="A21" s="315"/>
      <c r="B21" s="331" t="s">
        <v>383</v>
      </c>
      <c r="C21" s="332">
        <v>1918</v>
      </c>
      <c r="D21" s="332">
        <v>9</v>
      </c>
      <c r="E21" s="332">
        <v>5</v>
      </c>
      <c r="F21" s="332">
        <v>5</v>
      </c>
      <c r="G21" s="332">
        <v>3</v>
      </c>
      <c r="H21" s="333">
        <v>1.5641293013555788E-3</v>
      </c>
      <c r="I21" s="332">
        <v>2</v>
      </c>
      <c r="J21" s="332">
        <v>0</v>
      </c>
      <c r="K21" s="334">
        <v>2</v>
      </c>
      <c r="L21" s="332">
        <v>0</v>
      </c>
      <c r="M21" s="332">
        <v>4</v>
      </c>
    </row>
    <row r="22" spans="1:13" ht="20.25" x14ac:dyDescent="0.25">
      <c r="A22" s="315"/>
      <c r="B22" s="331" t="s">
        <v>80</v>
      </c>
      <c r="C22" s="332">
        <v>996</v>
      </c>
      <c r="D22" s="332">
        <v>0</v>
      </c>
      <c r="E22" s="332">
        <v>0</v>
      </c>
      <c r="F22" s="332">
        <v>0</v>
      </c>
      <c r="G22" s="332">
        <v>0</v>
      </c>
      <c r="H22" s="333">
        <v>0</v>
      </c>
      <c r="I22" s="332">
        <v>0</v>
      </c>
      <c r="J22" s="332">
        <v>0</v>
      </c>
      <c r="K22" s="334">
        <v>0</v>
      </c>
      <c r="L22" s="332">
        <v>0</v>
      </c>
      <c r="M22" s="332">
        <v>0</v>
      </c>
    </row>
    <row r="23" spans="1:13" ht="20.25" x14ac:dyDescent="0.25">
      <c r="A23" s="315"/>
      <c r="B23" s="331" t="s">
        <v>385</v>
      </c>
      <c r="C23" s="332">
        <v>459</v>
      </c>
      <c r="D23" s="332">
        <v>0</v>
      </c>
      <c r="E23" s="332">
        <v>0</v>
      </c>
      <c r="F23" s="332">
        <v>0</v>
      </c>
      <c r="G23" s="332">
        <v>0</v>
      </c>
      <c r="H23" s="333">
        <v>0</v>
      </c>
      <c r="I23" s="332">
        <v>0</v>
      </c>
      <c r="J23" s="332">
        <v>0</v>
      </c>
      <c r="K23" s="334">
        <v>0</v>
      </c>
      <c r="L23" s="332">
        <v>0</v>
      </c>
      <c r="M23" s="332">
        <v>0</v>
      </c>
    </row>
    <row r="24" spans="1:13" ht="20.25" x14ac:dyDescent="0.25">
      <c r="A24" s="315"/>
      <c r="B24" s="331" t="s">
        <v>381</v>
      </c>
      <c r="C24" s="332">
        <v>446</v>
      </c>
      <c r="D24" s="332">
        <v>0</v>
      </c>
      <c r="E24" s="332">
        <v>1</v>
      </c>
      <c r="F24" s="332">
        <v>0</v>
      </c>
      <c r="G24" s="332">
        <v>0</v>
      </c>
      <c r="H24" s="333">
        <v>0</v>
      </c>
      <c r="I24" s="332">
        <v>0</v>
      </c>
      <c r="J24" s="332">
        <v>1</v>
      </c>
      <c r="K24" s="334">
        <v>1</v>
      </c>
      <c r="L24" s="332">
        <v>0</v>
      </c>
      <c r="M24" s="332">
        <v>0</v>
      </c>
    </row>
    <row r="25" spans="1:13" ht="20.25" x14ac:dyDescent="0.25">
      <c r="A25" s="315"/>
      <c r="B25" s="331" t="s">
        <v>81</v>
      </c>
      <c r="C25" s="332">
        <v>339</v>
      </c>
      <c r="D25" s="332">
        <v>0</v>
      </c>
      <c r="E25" s="332">
        <v>0</v>
      </c>
      <c r="F25" s="332">
        <v>0</v>
      </c>
      <c r="G25" s="332">
        <v>0</v>
      </c>
      <c r="H25" s="333">
        <v>0</v>
      </c>
      <c r="I25" s="332">
        <v>0</v>
      </c>
      <c r="J25" s="332">
        <v>0</v>
      </c>
      <c r="K25" s="334">
        <v>0</v>
      </c>
      <c r="L25" s="332">
        <v>0</v>
      </c>
      <c r="M25" s="332">
        <v>0</v>
      </c>
    </row>
    <row r="26" spans="1:13" ht="20.25" x14ac:dyDescent="0.25">
      <c r="A26" s="315"/>
      <c r="B26" s="331" t="s">
        <v>95</v>
      </c>
      <c r="C26" s="332">
        <v>335</v>
      </c>
      <c r="D26" s="332">
        <v>0</v>
      </c>
      <c r="E26" s="332">
        <v>0</v>
      </c>
      <c r="F26" s="332">
        <v>0</v>
      </c>
      <c r="G26" s="332">
        <v>0</v>
      </c>
      <c r="H26" s="333">
        <v>0</v>
      </c>
      <c r="I26" s="332">
        <v>0</v>
      </c>
      <c r="J26" s="332">
        <v>0</v>
      </c>
      <c r="K26" s="334">
        <v>0</v>
      </c>
      <c r="L26" s="332">
        <v>0</v>
      </c>
      <c r="M26" s="332">
        <v>0</v>
      </c>
    </row>
    <row r="27" spans="1:13" ht="20.25" x14ac:dyDescent="0.25">
      <c r="A27" s="315"/>
      <c r="B27" s="331" t="s">
        <v>188</v>
      </c>
      <c r="C27" s="332">
        <v>262</v>
      </c>
      <c r="D27" s="332">
        <v>0</v>
      </c>
      <c r="E27" s="332">
        <v>0</v>
      </c>
      <c r="F27" s="332">
        <v>0</v>
      </c>
      <c r="G27" s="332">
        <v>0</v>
      </c>
      <c r="H27" s="333">
        <v>0</v>
      </c>
      <c r="I27" s="332">
        <v>0</v>
      </c>
      <c r="J27" s="332">
        <v>0</v>
      </c>
      <c r="K27" s="334">
        <v>0</v>
      </c>
      <c r="L27" s="332">
        <v>0</v>
      </c>
      <c r="M27" s="332">
        <v>0</v>
      </c>
    </row>
    <row r="28" spans="1:13" ht="20.25" x14ac:dyDescent="0.25">
      <c r="A28" s="315"/>
      <c r="B28" s="331" t="s">
        <v>82</v>
      </c>
      <c r="C28" s="332">
        <v>123</v>
      </c>
      <c r="D28" s="332">
        <v>0</v>
      </c>
      <c r="E28" s="332">
        <v>0</v>
      </c>
      <c r="F28" s="332">
        <v>0</v>
      </c>
      <c r="G28" s="332">
        <v>0</v>
      </c>
      <c r="H28" s="333">
        <v>0</v>
      </c>
      <c r="I28" s="332">
        <v>0</v>
      </c>
      <c r="J28" s="332">
        <v>0</v>
      </c>
      <c r="K28" s="334">
        <v>0</v>
      </c>
      <c r="L28" s="332">
        <v>0</v>
      </c>
      <c r="M28" s="332">
        <v>0</v>
      </c>
    </row>
    <row r="29" spans="1:13" ht="20.25" x14ac:dyDescent="0.25">
      <c r="A29" s="315"/>
      <c r="B29" s="331" t="s">
        <v>384</v>
      </c>
      <c r="C29" s="332">
        <v>85</v>
      </c>
      <c r="D29" s="332">
        <v>0</v>
      </c>
      <c r="E29" s="332">
        <v>0</v>
      </c>
      <c r="F29" s="332">
        <v>0</v>
      </c>
      <c r="G29" s="332">
        <v>0</v>
      </c>
      <c r="H29" s="333">
        <v>0</v>
      </c>
      <c r="I29" s="332">
        <v>0</v>
      </c>
      <c r="J29" s="332">
        <v>0</v>
      </c>
      <c r="K29" s="334">
        <v>0</v>
      </c>
      <c r="L29" s="332">
        <v>0</v>
      </c>
      <c r="M29" s="332">
        <v>0</v>
      </c>
    </row>
    <row r="30" spans="1:13" ht="20.25" x14ac:dyDescent="0.25">
      <c r="A30" s="315"/>
      <c r="B30" s="331" t="s">
        <v>386</v>
      </c>
      <c r="C30" s="332">
        <v>51</v>
      </c>
      <c r="D30" s="332">
        <v>0</v>
      </c>
      <c r="E30" s="332">
        <v>0</v>
      </c>
      <c r="F30" s="332">
        <v>0</v>
      </c>
      <c r="G30" s="332">
        <v>0</v>
      </c>
      <c r="H30" s="333">
        <v>0</v>
      </c>
      <c r="I30" s="332">
        <v>0</v>
      </c>
      <c r="J30" s="332">
        <v>0</v>
      </c>
      <c r="K30" s="334">
        <v>0</v>
      </c>
      <c r="L30" s="332">
        <v>0</v>
      </c>
      <c r="M30" s="332">
        <v>0</v>
      </c>
    </row>
    <row r="31" spans="1:13" ht="20.25" x14ac:dyDescent="0.25">
      <c r="A31" s="315"/>
      <c r="B31" s="331" t="s">
        <v>387</v>
      </c>
      <c r="C31" s="332">
        <v>46</v>
      </c>
      <c r="D31" s="332">
        <v>0</v>
      </c>
      <c r="E31" s="332">
        <v>1</v>
      </c>
      <c r="F31" s="332">
        <v>0</v>
      </c>
      <c r="G31" s="332">
        <v>0</v>
      </c>
      <c r="H31" s="333">
        <v>0</v>
      </c>
      <c r="I31" s="332">
        <v>0</v>
      </c>
      <c r="J31" s="332">
        <v>1</v>
      </c>
      <c r="K31" s="334">
        <v>1</v>
      </c>
      <c r="L31" s="332">
        <v>0</v>
      </c>
      <c r="M31" s="332">
        <v>0</v>
      </c>
    </row>
    <row r="32" spans="1:13" ht="20.25" x14ac:dyDescent="0.25">
      <c r="A32" s="315"/>
      <c r="B32" s="331" t="s">
        <v>186</v>
      </c>
      <c r="C32" s="332">
        <v>22</v>
      </c>
      <c r="D32" s="332">
        <v>0</v>
      </c>
      <c r="E32" s="332">
        <v>0</v>
      </c>
      <c r="F32" s="332">
        <v>0</v>
      </c>
      <c r="G32" s="332">
        <v>0</v>
      </c>
      <c r="H32" s="333">
        <v>0</v>
      </c>
      <c r="I32" s="332">
        <v>0</v>
      </c>
      <c r="J32" s="332">
        <v>0</v>
      </c>
      <c r="K32" s="334">
        <v>0</v>
      </c>
      <c r="L32" s="332">
        <v>0</v>
      </c>
      <c r="M32" s="332">
        <v>0</v>
      </c>
    </row>
    <row r="33" spans="1:13" ht="20.25" x14ac:dyDescent="0.25">
      <c r="A33" s="315"/>
      <c r="B33" s="331" t="s">
        <v>97</v>
      </c>
      <c r="C33" s="332">
        <v>14</v>
      </c>
      <c r="D33" s="332">
        <v>0</v>
      </c>
      <c r="E33" s="332">
        <v>0</v>
      </c>
      <c r="F33" s="332">
        <v>0</v>
      </c>
      <c r="G33" s="332">
        <v>0</v>
      </c>
      <c r="H33" s="333">
        <v>0</v>
      </c>
      <c r="I33" s="332">
        <v>0</v>
      </c>
      <c r="J33" s="332">
        <v>0</v>
      </c>
      <c r="K33" s="334">
        <v>0</v>
      </c>
      <c r="L33" s="332">
        <v>0</v>
      </c>
      <c r="M33" s="332">
        <v>0</v>
      </c>
    </row>
    <row r="34" spans="1:13" ht="20.25" x14ac:dyDescent="0.25">
      <c r="A34" s="315"/>
      <c r="B34" s="331" t="s">
        <v>388</v>
      </c>
      <c r="C34" s="332">
        <v>8</v>
      </c>
      <c r="D34" s="332">
        <v>0</v>
      </c>
      <c r="E34" s="332">
        <v>0</v>
      </c>
      <c r="F34" s="332">
        <v>0</v>
      </c>
      <c r="G34" s="332">
        <v>0</v>
      </c>
      <c r="H34" s="333">
        <v>0</v>
      </c>
      <c r="I34" s="332">
        <v>0</v>
      </c>
      <c r="J34" s="332">
        <v>0</v>
      </c>
      <c r="K34" s="334">
        <v>0</v>
      </c>
      <c r="L34" s="332">
        <v>0</v>
      </c>
      <c r="M34" s="332">
        <v>0</v>
      </c>
    </row>
    <row r="35" spans="1:13" ht="20.25" x14ac:dyDescent="0.25">
      <c r="A35" s="315"/>
      <c r="B35" s="331" t="s">
        <v>98</v>
      </c>
      <c r="C35" s="332">
        <v>4</v>
      </c>
      <c r="D35" s="332">
        <v>0</v>
      </c>
      <c r="E35" s="332">
        <v>0</v>
      </c>
      <c r="F35" s="332">
        <v>0</v>
      </c>
      <c r="G35" s="332">
        <v>0</v>
      </c>
      <c r="H35" s="333">
        <v>0</v>
      </c>
      <c r="I35" s="332">
        <v>0</v>
      </c>
      <c r="J35" s="332">
        <v>0</v>
      </c>
      <c r="K35" s="334">
        <v>0</v>
      </c>
      <c r="L35" s="332">
        <v>0</v>
      </c>
      <c r="M35" s="332">
        <v>0</v>
      </c>
    </row>
    <row r="36" spans="1:13" ht="20.25" x14ac:dyDescent="0.25">
      <c r="A36" s="317" t="s">
        <v>392</v>
      </c>
      <c r="B36" s="318"/>
      <c r="C36" s="335">
        <v>7560</v>
      </c>
      <c r="D36" s="335">
        <v>34</v>
      </c>
      <c r="E36" s="335">
        <v>31</v>
      </c>
      <c r="F36" s="335">
        <v>26</v>
      </c>
      <c r="G36" s="335">
        <v>20</v>
      </c>
      <c r="H36" s="336">
        <v>2.6455026455026454E-3</v>
      </c>
      <c r="I36" s="335">
        <v>6</v>
      </c>
      <c r="J36" s="335">
        <v>5</v>
      </c>
      <c r="K36" s="337">
        <v>11</v>
      </c>
      <c r="L36" s="335">
        <v>0</v>
      </c>
      <c r="M36" s="335">
        <v>6</v>
      </c>
    </row>
    <row r="37" spans="1:13" ht="20.25" x14ac:dyDescent="0.25">
      <c r="A37" s="309" t="s">
        <v>393</v>
      </c>
      <c r="B37" s="331" t="s">
        <v>395</v>
      </c>
      <c r="C37" s="332">
        <v>861</v>
      </c>
      <c r="D37" s="332">
        <v>1</v>
      </c>
      <c r="E37" s="332">
        <v>2</v>
      </c>
      <c r="F37" s="332">
        <v>0</v>
      </c>
      <c r="G37" s="332">
        <v>0</v>
      </c>
      <c r="H37" s="333">
        <v>0</v>
      </c>
      <c r="I37" s="332">
        <v>0</v>
      </c>
      <c r="J37" s="332">
        <v>2</v>
      </c>
      <c r="K37" s="334">
        <v>2</v>
      </c>
      <c r="L37" s="332">
        <v>0</v>
      </c>
      <c r="M37" s="332">
        <v>0</v>
      </c>
    </row>
    <row r="38" spans="1:13" ht="20.25" x14ac:dyDescent="0.25">
      <c r="A38" s="315"/>
      <c r="B38" s="331" t="s">
        <v>400</v>
      </c>
      <c r="C38" s="332">
        <v>86</v>
      </c>
      <c r="D38" s="332">
        <v>0</v>
      </c>
      <c r="E38" s="332">
        <v>0</v>
      </c>
      <c r="F38" s="332">
        <v>0</v>
      </c>
      <c r="G38" s="332">
        <v>0</v>
      </c>
      <c r="H38" s="333">
        <v>0</v>
      </c>
      <c r="I38" s="332">
        <v>0</v>
      </c>
      <c r="J38" s="332">
        <v>0</v>
      </c>
      <c r="K38" s="334">
        <v>0</v>
      </c>
      <c r="L38" s="332">
        <v>0</v>
      </c>
      <c r="M38" s="332">
        <v>0</v>
      </c>
    </row>
    <row r="39" spans="1:13" ht="20.25" x14ac:dyDescent="0.25">
      <c r="A39" s="315"/>
      <c r="B39" s="331" t="s">
        <v>396</v>
      </c>
      <c r="C39" s="332">
        <v>74</v>
      </c>
      <c r="D39" s="332">
        <v>0</v>
      </c>
      <c r="E39" s="332">
        <v>0</v>
      </c>
      <c r="F39" s="332">
        <v>0</v>
      </c>
      <c r="G39" s="332">
        <v>0</v>
      </c>
      <c r="H39" s="333">
        <v>0</v>
      </c>
      <c r="I39" s="332">
        <v>0</v>
      </c>
      <c r="J39" s="332">
        <v>0</v>
      </c>
      <c r="K39" s="334">
        <v>0</v>
      </c>
      <c r="L39" s="332">
        <v>0</v>
      </c>
      <c r="M39" s="332">
        <v>0</v>
      </c>
    </row>
    <row r="40" spans="1:13" ht="20.25" x14ac:dyDescent="0.25">
      <c r="A40" s="315"/>
      <c r="B40" s="331" t="s">
        <v>399</v>
      </c>
      <c r="C40" s="332">
        <v>45</v>
      </c>
      <c r="D40" s="332">
        <v>0</v>
      </c>
      <c r="E40" s="332">
        <v>0</v>
      </c>
      <c r="F40" s="332">
        <v>0</v>
      </c>
      <c r="G40" s="332">
        <v>0</v>
      </c>
      <c r="H40" s="333">
        <v>0</v>
      </c>
      <c r="I40" s="332">
        <v>0</v>
      </c>
      <c r="J40" s="332">
        <v>0</v>
      </c>
      <c r="K40" s="334">
        <v>0</v>
      </c>
      <c r="L40" s="332">
        <v>0</v>
      </c>
      <c r="M40" s="332">
        <v>0</v>
      </c>
    </row>
    <row r="41" spans="1:13" ht="20.25" x14ac:dyDescent="0.25">
      <c r="A41" s="315"/>
      <c r="B41" s="331" t="s">
        <v>397</v>
      </c>
      <c r="C41" s="332">
        <v>38</v>
      </c>
      <c r="D41" s="332">
        <v>0</v>
      </c>
      <c r="E41" s="332">
        <v>0</v>
      </c>
      <c r="F41" s="332">
        <v>0</v>
      </c>
      <c r="G41" s="332">
        <v>0</v>
      </c>
      <c r="H41" s="333">
        <v>0</v>
      </c>
      <c r="I41" s="332">
        <v>0</v>
      </c>
      <c r="J41" s="332">
        <v>0</v>
      </c>
      <c r="K41" s="334">
        <v>0</v>
      </c>
      <c r="L41" s="332">
        <v>0</v>
      </c>
      <c r="M41" s="332">
        <v>0</v>
      </c>
    </row>
    <row r="42" spans="1:13" ht="20.25" x14ac:dyDescent="0.25">
      <c r="A42" s="315"/>
      <c r="B42" s="331" t="s">
        <v>398</v>
      </c>
      <c r="C42" s="332">
        <v>17</v>
      </c>
      <c r="D42" s="332">
        <v>0</v>
      </c>
      <c r="E42" s="332">
        <v>0</v>
      </c>
      <c r="F42" s="332">
        <v>0</v>
      </c>
      <c r="G42" s="332">
        <v>0</v>
      </c>
      <c r="H42" s="333">
        <v>0</v>
      </c>
      <c r="I42" s="332">
        <v>0</v>
      </c>
      <c r="J42" s="332">
        <v>0</v>
      </c>
      <c r="K42" s="334">
        <v>0</v>
      </c>
      <c r="L42" s="332">
        <v>0</v>
      </c>
      <c r="M42" s="332">
        <v>0</v>
      </c>
    </row>
    <row r="43" spans="1:13" ht="20.25" x14ac:dyDescent="0.25">
      <c r="A43" s="315"/>
      <c r="B43" s="331" t="s">
        <v>402</v>
      </c>
      <c r="C43" s="332">
        <v>12</v>
      </c>
      <c r="D43" s="332">
        <v>0</v>
      </c>
      <c r="E43" s="332">
        <v>0</v>
      </c>
      <c r="F43" s="332">
        <v>0</v>
      </c>
      <c r="G43" s="332">
        <v>0</v>
      </c>
      <c r="H43" s="333">
        <v>0</v>
      </c>
      <c r="I43" s="332">
        <v>0</v>
      </c>
      <c r="J43" s="332">
        <v>0</v>
      </c>
      <c r="K43" s="334">
        <v>0</v>
      </c>
      <c r="L43" s="332">
        <v>0</v>
      </c>
      <c r="M43" s="332">
        <v>0</v>
      </c>
    </row>
    <row r="44" spans="1:13" ht="20.25" x14ac:dyDescent="0.25">
      <c r="A44" s="315"/>
      <c r="B44" s="331" t="s">
        <v>401</v>
      </c>
      <c r="C44" s="332">
        <v>7</v>
      </c>
      <c r="D44" s="332">
        <v>0</v>
      </c>
      <c r="E44" s="332">
        <v>0</v>
      </c>
      <c r="F44" s="332">
        <v>0</v>
      </c>
      <c r="G44" s="332">
        <v>0</v>
      </c>
      <c r="H44" s="333">
        <v>0</v>
      </c>
      <c r="I44" s="332">
        <v>0</v>
      </c>
      <c r="J44" s="332">
        <v>0</v>
      </c>
      <c r="K44" s="334">
        <v>0</v>
      </c>
      <c r="L44" s="332">
        <v>0</v>
      </c>
      <c r="M44" s="332">
        <v>0</v>
      </c>
    </row>
    <row r="45" spans="1:13" ht="20.25" x14ac:dyDescent="0.25">
      <c r="A45" s="315"/>
      <c r="B45" s="331" t="s">
        <v>394</v>
      </c>
      <c r="C45" s="332">
        <v>0</v>
      </c>
      <c r="D45" s="332">
        <v>0</v>
      </c>
      <c r="E45" s="332">
        <v>0</v>
      </c>
      <c r="F45" s="332">
        <v>0</v>
      </c>
      <c r="G45" s="332">
        <v>0</v>
      </c>
      <c r="H45" s="333">
        <v>0</v>
      </c>
      <c r="I45" s="332">
        <v>0</v>
      </c>
      <c r="J45" s="332">
        <v>0</v>
      </c>
      <c r="K45" s="334">
        <v>0</v>
      </c>
      <c r="L45" s="332">
        <v>0</v>
      </c>
      <c r="M45" s="332">
        <v>0</v>
      </c>
    </row>
    <row r="46" spans="1:13" ht="20.25" x14ac:dyDescent="0.25">
      <c r="A46" s="316"/>
      <c r="B46" s="331" t="s">
        <v>403</v>
      </c>
      <c r="C46" s="332">
        <v>0</v>
      </c>
      <c r="D46" s="332">
        <v>0</v>
      </c>
      <c r="E46" s="332">
        <v>0</v>
      </c>
      <c r="F46" s="332">
        <v>0</v>
      </c>
      <c r="G46" s="332">
        <v>0</v>
      </c>
      <c r="H46" s="333">
        <v>0</v>
      </c>
      <c r="I46" s="332">
        <v>0</v>
      </c>
      <c r="J46" s="332">
        <v>0</v>
      </c>
      <c r="K46" s="334">
        <v>0</v>
      </c>
      <c r="L46" s="332">
        <v>0</v>
      </c>
      <c r="M46" s="332">
        <v>0</v>
      </c>
    </row>
    <row r="47" spans="1:13" ht="20.25" x14ac:dyDescent="0.25">
      <c r="A47" s="317" t="s">
        <v>404</v>
      </c>
      <c r="B47" s="318"/>
      <c r="C47" s="335">
        <v>1140</v>
      </c>
      <c r="D47" s="335">
        <v>1</v>
      </c>
      <c r="E47" s="335">
        <v>2</v>
      </c>
      <c r="F47" s="335">
        <v>0</v>
      </c>
      <c r="G47" s="335">
        <v>0</v>
      </c>
      <c r="H47" s="336">
        <v>0</v>
      </c>
      <c r="I47" s="335">
        <v>0</v>
      </c>
      <c r="J47" s="335">
        <v>2</v>
      </c>
      <c r="K47" s="337">
        <v>2</v>
      </c>
      <c r="L47" s="335">
        <v>0</v>
      </c>
      <c r="M47" s="335">
        <v>0</v>
      </c>
    </row>
    <row r="48" spans="1:13" ht="36" x14ac:dyDescent="0.25">
      <c r="A48" s="309" t="s">
        <v>405</v>
      </c>
      <c r="B48" s="310" t="s">
        <v>406</v>
      </c>
      <c r="C48" s="332">
        <v>373</v>
      </c>
      <c r="D48" s="332">
        <v>0</v>
      </c>
      <c r="E48" s="332">
        <v>0</v>
      </c>
      <c r="F48" s="332">
        <v>0</v>
      </c>
      <c r="G48" s="332">
        <v>0</v>
      </c>
      <c r="H48" s="333">
        <v>0</v>
      </c>
      <c r="I48" s="332">
        <v>0</v>
      </c>
      <c r="J48" s="332">
        <v>0</v>
      </c>
      <c r="K48" s="334">
        <v>0</v>
      </c>
      <c r="L48" s="332">
        <v>0</v>
      </c>
      <c r="M48" s="332">
        <v>0</v>
      </c>
    </row>
    <row r="49" spans="1:13" ht="36" x14ac:dyDescent="0.25">
      <c r="A49" s="315"/>
      <c r="B49" s="310" t="s">
        <v>112</v>
      </c>
      <c r="C49" s="332">
        <v>105</v>
      </c>
      <c r="D49" s="332">
        <v>0</v>
      </c>
      <c r="E49" s="332">
        <v>0</v>
      </c>
      <c r="F49" s="332">
        <v>0</v>
      </c>
      <c r="G49" s="332">
        <v>0</v>
      </c>
      <c r="H49" s="333">
        <v>0</v>
      </c>
      <c r="I49" s="332">
        <v>0</v>
      </c>
      <c r="J49" s="332">
        <v>0</v>
      </c>
      <c r="K49" s="334">
        <v>0</v>
      </c>
      <c r="L49" s="332">
        <v>0</v>
      </c>
      <c r="M49" s="332">
        <v>0</v>
      </c>
    </row>
    <row r="50" spans="1:13" ht="20.25" x14ac:dyDescent="0.25">
      <c r="A50" s="315"/>
      <c r="B50" s="331" t="s">
        <v>407</v>
      </c>
      <c r="C50" s="332">
        <v>0</v>
      </c>
      <c r="D50" s="332">
        <v>0</v>
      </c>
      <c r="E50" s="332">
        <v>0</v>
      </c>
      <c r="F50" s="332">
        <v>0</v>
      </c>
      <c r="G50" s="332">
        <v>0</v>
      </c>
      <c r="H50" s="333">
        <v>0</v>
      </c>
      <c r="I50" s="332">
        <v>0</v>
      </c>
      <c r="J50" s="332">
        <v>0</v>
      </c>
      <c r="K50" s="334">
        <v>0</v>
      </c>
      <c r="L50" s="332">
        <v>0</v>
      </c>
      <c r="M50" s="332">
        <v>0</v>
      </c>
    </row>
    <row r="51" spans="1:13" ht="20.25" x14ac:dyDescent="0.25">
      <c r="A51" s="316"/>
      <c r="B51" s="331" t="s">
        <v>408</v>
      </c>
      <c r="C51" s="332">
        <v>0</v>
      </c>
      <c r="D51" s="332">
        <v>0</v>
      </c>
      <c r="E51" s="332">
        <v>2</v>
      </c>
      <c r="F51" s="332">
        <v>0</v>
      </c>
      <c r="G51" s="332">
        <v>0</v>
      </c>
      <c r="H51" s="333">
        <v>0</v>
      </c>
      <c r="I51" s="332">
        <v>0</v>
      </c>
      <c r="J51" s="332">
        <v>2</v>
      </c>
      <c r="K51" s="334">
        <v>2</v>
      </c>
      <c r="L51" s="332">
        <v>0</v>
      </c>
      <c r="M51" s="332">
        <v>0</v>
      </c>
    </row>
    <row r="52" spans="1:13" ht="20.25" x14ac:dyDescent="0.25">
      <c r="A52" s="317" t="s">
        <v>409</v>
      </c>
      <c r="B52" s="318"/>
      <c r="C52" s="335">
        <v>478</v>
      </c>
      <c r="D52" s="335">
        <v>0</v>
      </c>
      <c r="E52" s="335">
        <v>2</v>
      </c>
      <c r="F52" s="335">
        <v>0</v>
      </c>
      <c r="G52" s="335">
        <v>0</v>
      </c>
      <c r="H52" s="336">
        <v>0</v>
      </c>
      <c r="I52" s="335">
        <v>0</v>
      </c>
      <c r="J52" s="335">
        <v>2</v>
      </c>
      <c r="K52" s="337">
        <v>2</v>
      </c>
      <c r="L52" s="335">
        <v>0</v>
      </c>
      <c r="M52" s="335">
        <v>0</v>
      </c>
    </row>
    <row r="53" spans="1:13" ht="20.25" x14ac:dyDescent="0.25">
      <c r="A53" s="309" t="s">
        <v>410</v>
      </c>
      <c r="B53" s="310" t="s">
        <v>128</v>
      </c>
      <c r="C53" s="332">
        <v>14</v>
      </c>
      <c r="D53" s="332">
        <v>0</v>
      </c>
      <c r="E53" s="332">
        <v>0</v>
      </c>
      <c r="F53" s="332">
        <v>0</v>
      </c>
      <c r="G53" s="332">
        <v>0</v>
      </c>
      <c r="H53" s="333">
        <v>0</v>
      </c>
      <c r="I53" s="332">
        <v>0</v>
      </c>
      <c r="J53" s="332">
        <v>0</v>
      </c>
      <c r="K53" s="334">
        <v>0</v>
      </c>
      <c r="L53" s="332">
        <v>0</v>
      </c>
      <c r="M53" s="332">
        <v>0</v>
      </c>
    </row>
    <row r="54" spans="1:13" ht="20.25" x14ac:dyDescent="0.25">
      <c r="A54" s="316"/>
      <c r="B54" s="310" t="s">
        <v>411</v>
      </c>
      <c r="C54" s="332">
        <v>0</v>
      </c>
      <c r="D54" s="332">
        <v>0</v>
      </c>
      <c r="E54" s="332">
        <v>0</v>
      </c>
      <c r="F54" s="332">
        <v>0</v>
      </c>
      <c r="G54" s="332">
        <v>0</v>
      </c>
      <c r="H54" s="333">
        <v>0</v>
      </c>
      <c r="I54" s="332">
        <v>0</v>
      </c>
      <c r="J54" s="332">
        <v>0</v>
      </c>
      <c r="K54" s="334">
        <v>0</v>
      </c>
      <c r="L54" s="332">
        <v>0</v>
      </c>
      <c r="M54" s="332">
        <v>0</v>
      </c>
    </row>
    <row r="55" spans="1:13" ht="20.25" x14ac:dyDescent="0.25">
      <c r="A55" s="317" t="s">
        <v>412</v>
      </c>
      <c r="B55" s="318"/>
      <c r="C55" s="319">
        <v>14</v>
      </c>
      <c r="D55" s="319">
        <v>0</v>
      </c>
      <c r="E55" s="319">
        <v>0</v>
      </c>
      <c r="F55" s="319">
        <v>0</v>
      </c>
      <c r="G55" s="319">
        <v>0</v>
      </c>
      <c r="H55" s="320">
        <v>0</v>
      </c>
      <c r="I55" s="319">
        <v>0</v>
      </c>
      <c r="J55" s="319">
        <v>0</v>
      </c>
      <c r="K55" s="321">
        <v>0</v>
      </c>
      <c r="L55" s="319">
        <v>0</v>
      </c>
      <c r="M55" s="319">
        <v>0</v>
      </c>
    </row>
    <row r="56" spans="1:13" ht="36" x14ac:dyDescent="0.25">
      <c r="A56" s="309" t="s">
        <v>413</v>
      </c>
      <c r="B56" s="310" t="s">
        <v>414</v>
      </c>
      <c r="C56" s="332">
        <v>0</v>
      </c>
      <c r="D56" s="332">
        <v>0</v>
      </c>
      <c r="E56" s="332">
        <v>0</v>
      </c>
      <c r="F56" s="332">
        <v>0</v>
      </c>
      <c r="G56" s="332">
        <v>0</v>
      </c>
      <c r="H56" s="333">
        <v>0</v>
      </c>
      <c r="I56" s="332">
        <v>0</v>
      </c>
      <c r="J56" s="332">
        <v>0</v>
      </c>
      <c r="K56" s="334">
        <v>0</v>
      </c>
      <c r="L56" s="332">
        <v>0</v>
      </c>
      <c r="M56" s="332">
        <v>0</v>
      </c>
    </row>
    <row r="57" spans="1:13" ht="36" x14ac:dyDescent="0.25">
      <c r="A57" s="315"/>
      <c r="B57" s="310" t="s">
        <v>415</v>
      </c>
      <c r="C57" s="332">
        <v>0</v>
      </c>
      <c r="D57" s="332">
        <v>0</v>
      </c>
      <c r="E57" s="332">
        <v>0</v>
      </c>
      <c r="F57" s="332">
        <v>0</v>
      </c>
      <c r="G57" s="332">
        <v>0</v>
      </c>
      <c r="H57" s="333">
        <v>0</v>
      </c>
      <c r="I57" s="332">
        <v>0</v>
      </c>
      <c r="J57" s="332">
        <v>0</v>
      </c>
      <c r="K57" s="334">
        <v>0</v>
      </c>
      <c r="L57" s="332">
        <v>0</v>
      </c>
      <c r="M57" s="332">
        <v>0</v>
      </c>
    </row>
    <row r="58" spans="1:13" ht="20.25" x14ac:dyDescent="0.25">
      <c r="A58" s="316"/>
      <c r="B58" s="310" t="s">
        <v>416</v>
      </c>
      <c r="C58" s="332">
        <v>0</v>
      </c>
      <c r="D58" s="332">
        <v>0</v>
      </c>
      <c r="E58" s="332">
        <v>0</v>
      </c>
      <c r="F58" s="332">
        <v>0</v>
      </c>
      <c r="G58" s="332">
        <v>0</v>
      </c>
      <c r="H58" s="333">
        <v>0</v>
      </c>
      <c r="I58" s="332">
        <v>0</v>
      </c>
      <c r="J58" s="332">
        <v>0</v>
      </c>
      <c r="K58" s="334">
        <v>0</v>
      </c>
      <c r="L58" s="332">
        <v>0</v>
      </c>
      <c r="M58" s="332">
        <v>0</v>
      </c>
    </row>
    <row r="59" spans="1:13" ht="20.25" x14ac:dyDescent="0.25">
      <c r="A59" s="317" t="s">
        <v>417</v>
      </c>
      <c r="B59" s="318"/>
      <c r="C59" s="319">
        <v>0</v>
      </c>
      <c r="D59" s="319">
        <v>0</v>
      </c>
      <c r="E59" s="319">
        <v>0</v>
      </c>
      <c r="F59" s="319">
        <v>0</v>
      </c>
      <c r="G59" s="319">
        <v>0</v>
      </c>
      <c r="H59" s="320">
        <v>0</v>
      </c>
      <c r="I59" s="319">
        <v>0</v>
      </c>
      <c r="J59" s="319">
        <v>0</v>
      </c>
      <c r="K59" s="321">
        <v>0</v>
      </c>
      <c r="L59" s="319">
        <v>0</v>
      </c>
      <c r="M59" s="319">
        <v>0</v>
      </c>
    </row>
    <row r="60" spans="1:13" ht="20.25" x14ac:dyDescent="0.25">
      <c r="A60" s="309" t="s">
        <v>418</v>
      </c>
      <c r="B60" s="310" t="s">
        <v>419</v>
      </c>
      <c r="C60" s="332">
        <v>0</v>
      </c>
      <c r="D60" s="332">
        <v>0</v>
      </c>
      <c r="E60" s="332">
        <v>0</v>
      </c>
      <c r="F60" s="332">
        <v>0</v>
      </c>
      <c r="G60" s="332">
        <v>0</v>
      </c>
      <c r="H60" s="333">
        <v>0</v>
      </c>
      <c r="I60" s="332">
        <v>0</v>
      </c>
      <c r="J60" s="332">
        <v>0</v>
      </c>
      <c r="K60" s="334">
        <v>0</v>
      </c>
      <c r="L60" s="332">
        <v>0</v>
      </c>
      <c r="M60" s="332">
        <v>0</v>
      </c>
    </row>
    <row r="61" spans="1:13" ht="20.25" x14ac:dyDescent="0.25">
      <c r="A61" s="315"/>
      <c r="B61" s="310" t="s">
        <v>420</v>
      </c>
      <c r="C61" s="332">
        <v>0</v>
      </c>
      <c r="D61" s="332">
        <v>0</v>
      </c>
      <c r="E61" s="332">
        <v>0</v>
      </c>
      <c r="F61" s="332">
        <v>0</v>
      </c>
      <c r="G61" s="332">
        <v>0</v>
      </c>
      <c r="H61" s="333">
        <v>0</v>
      </c>
      <c r="I61" s="332">
        <v>0</v>
      </c>
      <c r="J61" s="332">
        <v>0</v>
      </c>
      <c r="K61" s="334">
        <v>0</v>
      </c>
      <c r="L61" s="332">
        <v>0</v>
      </c>
      <c r="M61" s="332">
        <v>0</v>
      </c>
    </row>
    <row r="62" spans="1:13" ht="20.25" x14ac:dyDescent="0.25">
      <c r="A62" s="315"/>
      <c r="B62" s="310" t="s">
        <v>421</v>
      </c>
      <c r="C62" s="332">
        <v>0</v>
      </c>
      <c r="D62" s="332">
        <v>0</v>
      </c>
      <c r="E62" s="332">
        <v>0</v>
      </c>
      <c r="F62" s="332">
        <v>0</v>
      </c>
      <c r="G62" s="332">
        <v>0</v>
      </c>
      <c r="H62" s="333">
        <v>0</v>
      </c>
      <c r="I62" s="332">
        <v>0</v>
      </c>
      <c r="J62" s="332">
        <v>0</v>
      </c>
      <c r="K62" s="334">
        <v>0</v>
      </c>
      <c r="L62" s="332">
        <v>0</v>
      </c>
      <c r="M62" s="332">
        <v>0</v>
      </c>
    </row>
    <row r="63" spans="1:13" ht="20.25" x14ac:dyDescent="0.25">
      <c r="A63" s="315"/>
      <c r="B63" s="310" t="s">
        <v>422</v>
      </c>
      <c r="C63" s="332">
        <v>0</v>
      </c>
      <c r="D63" s="332">
        <v>0</v>
      </c>
      <c r="E63" s="332">
        <v>0</v>
      </c>
      <c r="F63" s="332">
        <v>0</v>
      </c>
      <c r="G63" s="332">
        <v>0</v>
      </c>
      <c r="H63" s="333">
        <v>0</v>
      </c>
      <c r="I63" s="332">
        <v>0</v>
      </c>
      <c r="J63" s="332">
        <v>0</v>
      </c>
      <c r="K63" s="334">
        <v>0</v>
      </c>
      <c r="L63" s="332">
        <v>0</v>
      </c>
      <c r="M63" s="332">
        <v>0</v>
      </c>
    </row>
    <row r="64" spans="1:13" ht="20.25" x14ac:dyDescent="0.25">
      <c r="A64" s="315"/>
      <c r="B64" s="310" t="s">
        <v>423</v>
      </c>
      <c r="C64" s="332">
        <v>0</v>
      </c>
      <c r="D64" s="332">
        <v>0</v>
      </c>
      <c r="E64" s="332">
        <v>0</v>
      </c>
      <c r="F64" s="332">
        <v>0</v>
      </c>
      <c r="G64" s="332">
        <v>0</v>
      </c>
      <c r="H64" s="333">
        <v>0</v>
      </c>
      <c r="I64" s="332">
        <v>0</v>
      </c>
      <c r="J64" s="332">
        <v>0</v>
      </c>
      <c r="K64" s="334">
        <v>0</v>
      </c>
      <c r="L64" s="332">
        <v>0</v>
      </c>
      <c r="M64" s="332">
        <v>0</v>
      </c>
    </row>
    <row r="65" spans="1:13" ht="36" x14ac:dyDescent="0.25">
      <c r="A65" s="315"/>
      <c r="B65" s="310" t="s">
        <v>425</v>
      </c>
      <c r="C65" s="332">
        <v>0</v>
      </c>
      <c r="D65" s="332">
        <v>0</v>
      </c>
      <c r="E65" s="332">
        <v>1</v>
      </c>
      <c r="F65" s="332">
        <v>0</v>
      </c>
      <c r="G65" s="332">
        <v>0</v>
      </c>
      <c r="H65" s="333">
        <v>0</v>
      </c>
      <c r="I65" s="332">
        <v>0</v>
      </c>
      <c r="J65" s="332">
        <v>1</v>
      </c>
      <c r="K65" s="334">
        <v>1</v>
      </c>
      <c r="L65" s="332">
        <v>0</v>
      </c>
      <c r="M65" s="332">
        <v>0</v>
      </c>
    </row>
    <row r="66" spans="1:13" ht="20.25" x14ac:dyDescent="0.25">
      <c r="A66" s="316"/>
      <c r="B66" s="310" t="s">
        <v>424</v>
      </c>
      <c r="C66" s="332">
        <v>0</v>
      </c>
      <c r="D66" s="332">
        <v>0</v>
      </c>
      <c r="E66" s="332">
        <v>1</v>
      </c>
      <c r="F66" s="332">
        <v>0</v>
      </c>
      <c r="G66" s="332">
        <v>0</v>
      </c>
      <c r="H66" s="333">
        <v>0</v>
      </c>
      <c r="I66" s="332">
        <v>0</v>
      </c>
      <c r="J66" s="332">
        <v>1</v>
      </c>
      <c r="K66" s="334">
        <v>1</v>
      </c>
      <c r="L66" s="332">
        <v>0</v>
      </c>
      <c r="M66" s="332">
        <v>0</v>
      </c>
    </row>
    <row r="67" spans="1:13" ht="20.25" x14ac:dyDescent="0.25">
      <c r="A67" s="317" t="s">
        <v>426</v>
      </c>
      <c r="B67" s="318"/>
      <c r="C67" s="319">
        <v>0</v>
      </c>
      <c r="D67" s="319">
        <v>0</v>
      </c>
      <c r="E67" s="319">
        <v>2</v>
      </c>
      <c r="F67" s="319">
        <v>0</v>
      </c>
      <c r="G67" s="319">
        <v>0</v>
      </c>
      <c r="H67" s="320">
        <v>0</v>
      </c>
      <c r="I67" s="319">
        <v>0</v>
      </c>
      <c r="J67" s="319">
        <v>2</v>
      </c>
      <c r="K67" s="321">
        <v>2</v>
      </c>
      <c r="L67" s="319">
        <v>0</v>
      </c>
      <c r="M67" s="319">
        <v>0</v>
      </c>
    </row>
    <row r="68" spans="1:13" ht="72" x14ac:dyDescent="0.25">
      <c r="A68" s="311" t="s">
        <v>427</v>
      </c>
      <c r="B68" s="310" t="s">
        <v>428</v>
      </c>
      <c r="C68" s="311">
        <v>0</v>
      </c>
      <c r="D68" s="332">
        <v>0</v>
      </c>
      <c r="E68" s="311">
        <v>0</v>
      </c>
      <c r="F68" s="311">
        <v>0</v>
      </c>
      <c r="G68" s="311">
        <v>0</v>
      </c>
      <c r="H68" s="338">
        <v>0</v>
      </c>
      <c r="I68" s="311">
        <v>0</v>
      </c>
      <c r="J68" s="311">
        <v>0</v>
      </c>
      <c r="K68" s="313">
        <v>0</v>
      </c>
      <c r="L68" s="311">
        <v>0</v>
      </c>
      <c r="M68" s="332">
        <v>0</v>
      </c>
    </row>
    <row r="69" spans="1:13" ht="20.25" x14ac:dyDescent="0.25">
      <c r="A69" s="317" t="s">
        <v>429</v>
      </c>
      <c r="B69" s="318"/>
      <c r="C69" s="319">
        <v>0</v>
      </c>
      <c r="D69" s="319">
        <v>0</v>
      </c>
      <c r="E69" s="319">
        <v>0</v>
      </c>
      <c r="F69" s="319">
        <v>0</v>
      </c>
      <c r="G69" s="319">
        <v>0</v>
      </c>
      <c r="H69" s="320">
        <v>0</v>
      </c>
      <c r="I69" s="319">
        <v>0</v>
      </c>
      <c r="J69" s="319">
        <v>0</v>
      </c>
      <c r="K69" s="321">
        <v>0</v>
      </c>
      <c r="L69" s="319">
        <v>0</v>
      </c>
      <c r="M69" s="332">
        <v>0</v>
      </c>
    </row>
    <row r="70" spans="1:13" ht="20.25" x14ac:dyDescent="0.25">
      <c r="A70" s="339" t="s">
        <v>52</v>
      </c>
      <c r="B70" s="339"/>
      <c r="C70" s="340">
        <v>71482</v>
      </c>
      <c r="D70" s="340">
        <v>30401</v>
      </c>
      <c r="E70" s="340">
        <v>24267</v>
      </c>
      <c r="F70" s="340">
        <v>10178</v>
      </c>
      <c r="G70" s="340">
        <v>9397</v>
      </c>
      <c r="H70" s="341">
        <v>0.13145966816821017</v>
      </c>
      <c r="I70" s="340">
        <v>781</v>
      </c>
      <c r="J70" s="342">
        <v>13078</v>
      </c>
      <c r="K70" s="343">
        <v>13859</v>
      </c>
      <c r="L70" s="342">
        <v>1011</v>
      </c>
      <c r="M70" s="342">
        <v>6251</v>
      </c>
    </row>
  </sheetData>
  <mergeCells count="18">
    <mergeCell ref="A56:A58"/>
    <mergeCell ref="A59:B59"/>
    <mergeCell ref="A60:A66"/>
    <mergeCell ref="A67:B67"/>
    <mergeCell ref="A69:B69"/>
    <mergeCell ref="A70:B70"/>
    <mergeCell ref="A37:A46"/>
    <mergeCell ref="A47:B47"/>
    <mergeCell ref="A48:A51"/>
    <mergeCell ref="A52:B52"/>
    <mergeCell ref="A53:A54"/>
    <mergeCell ref="A55:B55"/>
    <mergeCell ref="A1:M1"/>
    <mergeCell ref="A3:A14"/>
    <mergeCell ref="A15:B15"/>
    <mergeCell ref="A17:B17"/>
    <mergeCell ref="A18:A35"/>
    <mergeCell ref="A36:B3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6B87F-66EC-4D92-B8D3-CF44C3FDBB9E}">
  <dimension ref="A1:I73"/>
  <sheetViews>
    <sheetView topLeftCell="A32" workbookViewId="0">
      <selection activeCell="K68" sqref="K68"/>
    </sheetView>
  </sheetViews>
  <sheetFormatPr defaultRowHeight="15" x14ac:dyDescent="0.25"/>
  <cols>
    <col min="2" max="2" width="42.5703125" bestFit="1" customWidth="1"/>
    <col min="3" max="3" width="14" customWidth="1"/>
    <col min="8" max="8" width="10.85546875" customWidth="1"/>
    <col min="9" max="9" width="11.85546875" customWidth="1"/>
  </cols>
  <sheetData>
    <row r="1" spans="1:9" ht="15" customHeight="1" x14ac:dyDescent="0.25">
      <c r="A1" s="287" t="s">
        <v>189</v>
      </c>
      <c r="B1" s="287"/>
      <c r="C1" s="287"/>
      <c r="D1" s="287"/>
      <c r="E1" s="287"/>
      <c r="F1" s="287"/>
      <c r="G1" s="287"/>
      <c r="H1" s="287"/>
      <c r="I1" s="287"/>
    </row>
    <row r="2" spans="1:9" ht="15" customHeight="1" x14ac:dyDescent="0.25">
      <c r="A2" s="287" t="s">
        <v>54</v>
      </c>
      <c r="B2" s="287"/>
      <c r="C2" s="287"/>
      <c r="D2" s="287"/>
      <c r="E2" s="287"/>
      <c r="F2" s="287"/>
      <c r="G2" s="287"/>
      <c r="H2" s="287"/>
      <c r="I2" s="287"/>
    </row>
    <row r="3" spans="1:9" ht="15" customHeight="1" x14ac:dyDescent="0.25">
      <c r="A3" s="287" t="s">
        <v>358</v>
      </c>
      <c r="B3" s="287"/>
      <c r="C3" s="287"/>
      <c r="D3" s="287"/>
      <c r="E3" s="287"/>
      <c r="F3" s="287"/>
      <c r="G3" s="287"/>
      <c r="H3" s="287"/>
      <c r="I3" s="287"/>
    </row>
    <row r="4" spans="1:9" ht="15.75" customHeight="1" x14ac:dyDescent="0.25">
      <c r="A4" s="157"/>
      <c r="B4" s="157"/>
      <c r="C4" s="157"/>
      <c r="D4" s="157"/>
      <c r="E4" s="157"/>
      <c r="F4" s="157"/>
      <c r="G4" s="157"/>
      <c r="H4" s="288" t="s">
        <v>359</v>
      </c>
      <c r="I4" s="288"/>
    </row>
    <row r="5" spans="1:9" ht="45" customHeight="1" thickBot="1" x14ac:dyDescent="0.3">
      <c r="A5" s="289" t="s">
        <v>190</v>
      </c>
      <c r="B5" s="289"/>
      <c r="C5" s="289"/>
      <c r="D5" s="289"/>
      <c r="E5" s="289"/>
      <c r="F5" s="289"/>
      <c r="G5" s="289"/>
      <c r="H5" s="289"/>
      <c r="I5" s="289"/>
    </row>
    <row r="6" spans="1:9" ht="47.25" x14ac:dyDescent="0.25">
      <c r="A6" s="279" t="s">
        <v>191</v>
      </c>
      <c r="B6" s="281" t="s">
        <v>58</v>
      </c>
      <c r="C6" s="158" t="s">
        <v>192</v>
      </c>
      <c r="D6" s="283" t="s">
        <v>193</v>
      </c>
      <c r="E6" s="283"/>
      <c r="F6" s="283" t="s">
        <v>194</v>
      </c>
      <c r="G6" s="283"/>
      <c r="H6" s="158" t="s">
        <v>195</v>
      </c>
      <c r="I6" s="159" t="s">
        <v>196</v>
      </c>
    </row>
    <row r="7" spans="1:9" ht="16.5" thickBot="1" x14ac:dyDescent="0.3">
      <c r="A7" s="280"/>
      <c r="B7" s="282"/>
      <c r="C7" s="160" t="s">
        <v>63</v>
      </c>
      <c r="D7" s="160" t="s">
        <v>63</v>
      </c>
      <c r="E7" s="161" t="s">
        <v>64</v>
      </c>
      <c r="F7" s="160" t="s">
        <v>63</v>
      </c>
      <c r="G7" s="161" t="s">
        <v>64</v>
      </c>
      <c r="H7" s="160" t="s">
        <v>63</v>
      </c>
      <c r="I7" s="162" t="s">
        <v>63</v>
      </c>
    </row>
    <row r="8" spans="1:9" ht="15.75" x14ac:dyDescent="0.25">
      <c r="A8" s="284" t="s">
        <v>197</v>
      </c>
      <c r="B8" s="285"/>
      <c r="C8" s="285"/>
      <c r="D8" s="285"/>
      <c r="E8" s="285"/>
      <c r="F8" s="285"/>
      <c r="G8" s="285"/>
      <c r="H8" s="285"/>
      <c r="I8" s="286"/>
    </row>
    <row r="9" spans="1:9" x14ac:dyDescent="0.25">
      <c r="A9" s="163">
        <v>1</v>
      </c>
      <c r="B9" s="164" t="s">
        <v>66</v>
      </c>
      <c r="C9" s="165">
        <v>76422</v>
      </c>
      <c r="D9" s="165">
        <v>40603</v>
      </c>
      <c r="E9" s="166">
        <v>57202</v>
      </c>
      <c r="F9" s="165">
        <v>39233</v>
      </c>
      <c r="G9" s="166">
        <v>54588</v>
      </c>
      <c r="H9" s="165">
        <v>6394</v>
      </c>
      <c r="I9" s="167">
        <v>29425</v>
      </c>
    </row>
    <row r="10" spans="1:9" x14ac:dyDescent="0.25">
      <c r="A10" s="163">
        <v>2</v>
      </c>
      <c r="B10" s="164" t="s">
        <v>67</v>
      </c>
      <c r="C10" s="165">
        <v>17445</v>
      </c>
      <c r="D10" s="165">
        <v>9185</v>
      </c>
      <c r="E10" s="166">
        <v>17246</v>
      </c>
      <c r="F10" s="165">
        <v>8744</v>
      </c>
      <c r="G10" s="166">
        <v>15176</v>
      </c>
      <c r="H10" s="165">
        <v>1790</v>
      </c>
      <c r="I10" s="167">
        <v>6315</v>
      </c>
    </row>
    <row r="11" spans="1:9" x14ac:dyDescent="0.25">
      <c r="A11" s="163">
        <v>3</v>
      </c>
      <c r="B11" s="164" t="s">
        <v>68</v>
      </c>
      <c r="C11" s="165">
        <v>2392</v>
      </c>
      <c r="D11" s="165">
        <v>994</v>
      </c>
      <c r="E11" s="166">
        <v>1942.9</v>
      </c>
      <c r="F11" s="165">
        <v>882</v>
      </c>
      <c r="G11" s="166">
        <v>1709.8</v>
      </c>
      <c r="H11" s="165">
        <v>435</v>
      </c>
      <c r="I11" s="167">
        <v>963</v>
      </c>
    </row>
    <row r="12" spans="1:9" x14ac:dyDescent="0.25">
      <c r="A12" s="163">
        <v>4</v>
      </c>
      <c r="B12" s="164" t="s">
        <v>69</v>
      </c>
      <c r="C12" s="165">
        <v>583</v>
      </c>
      <c r="D12" s="165">
        <v>97</v>
      </c>
      <c r="E12" s="166">
        <v>200</v>
      </c>
      <c r="F12" s="165">
        <v>113</v>
      </c>
      <c r="G12" s="166">
        <v>228</v>
      </c>
      <c r="H12" s="165">
        <v>33</v>
      </c>
      <c r="I12" s="167">
        <v>332</v>
      </c>
    </row>
    <row r="13" spans="1:9" x14ac:dyDescent="0.25">
      <c r="A13" s="163">
        <v>5</v>
      </c>
      <c r="B13" s="164" t="s">
        <v>70</v>
      </c>
      <c r="C13" s="165">
        <v>3769</v>
      </c>
      <c r="D13" s="165">
        <v>1591</v>
      </c>
      <c r="E13" s="166">
        <v>2946.6</v>
      </c>
      <c r="F13" s="165">
        <v>1467</v>
      </c>
      <c r="G13" s="166">
        <v>2795.27</v>
      </c>
      <c r="H13" s="165">
        <v>424</v>
      </c>
      <c r="I13" s="167">
        <v>1754</v>
      </c>
    </row>
    <row r="14" spans="1:9" x14ac:dyDescent="0.25">
      <c r="A14" s="163">
        <v>6</v>
      </c>
      <c r="B14" s="164" t="s">
        <v>71</v>
      </c>
      <c r="C14" s="165">
        <v>2917</v>
      </c>
      <c r="D14" s="165">
        <v>1070</v>
      </c>
      <c r="E14" s="166">
        <v>1054</v>
      </c>
      <c r="F14" s="165">
        <v>985</v>
      </c>
      <c r="G14" s="166">
        <v>983</v>
      </c>
      <c r="H14" s="165">
        <v>76</v>
      </c>
      <c r="I14" s="167">
        <v>1207</v>
      </c>
    </row>
    <row r="15" spans="1:9" x14ac:dyDescent="0.25">
      <c r="A15" s="163">
        <v>7</v>
      </c>
      <c r="B15" s="164" t="s">
        <v>72</v>
      </c>
      <c r="C15" s="165">
        <v>1443</v>
      </c>
      <c r="D15" s="165">
        <v>525</v>
      </c>
      <c r="E15" s="166">
        <v>1113</v>
      </c>
      <c r="F15" s="165">
        <v>461</v>
      </c>
      <c r="G15" s="166">
        <v>980</v>
      </c>
      <c r="H15" s="165">
        <v>105</v>
      </c>
      <c r="I15" s="167">
        <v>813</v>
      </c>
    </row>
    <row r="16" spans="1:9" x14ac:dyDescent="0.25">
      <c r="A16" s="163">
        <v>8</v>
      </c>
      <c r="B16" s="164" t="s">
        <v>73</v>
      </c>
      <c r="C16" s="165">
        <v>493</v>
      </c>
      <c r="D16" s="165">
        <v>208</v>
      </c>
      <c r="E16" s="166">
        <v>320.48</v>
      </c>
      <c r="F16" s="165">
        <v>208</v>
      </c>
      <c r="G16" s="166">
        <v>320.48</v>
      </c>
      <c r="H16" s="165">
        <v>22</v>
      </c>
      <c r="I16" s="167">
        <v>263</v>
      </c>
    </row>
    <row r="17" spans="1:9" x14ac:dyDescent="0.25">
      <c r="A17" s="163">
        <v>9</v>
      </c>
      <c r="B17" s="164" t="s">
        <v>74</v>
      </c>
      <c r="C17" s="165">
        <v>797</v>
      </c>
      <c r="D17" s="165">
        <v>301</v>
      </c>
      <c r="E17" s="166">
        <v>599</v>
      </c>
      <c r="F17" s="165">
        <v>295</v>
      </c>
      <c r="G17" s="166">
        <v>579</v>
      </c>
      <c r="H17" s="165">
        <v>108</v>
      </c>
      <c r="I17" s="167">
        <v>388</v>
      </c>
    </row>
    <row r="18" spans="1:9" x14ac:dyDescent="0.25">
      <c r="A18" s="163">
        <v>10</v>
      </c>
      <c r="B18" s="164" t="s">
        <v>75</v>
      </c>
      <c r="C18" s="165">
        <v>20743</v>
      </c>
      <c r="D18" s="165">
        <v>10194</v>
      </c>
      <c r="E18" s="166">
        <v>19442</v>
      </c>
      <c r="F18" s="165">
        <v>9284</v>
      </c>
      <c r="G18" s="166">
        <v>16239</v>
      </c>
      <c r="H18" s="165">
        <v>1772</v>
      </c>
      <c r="I18" s="167">
        <v>8777</v>
      </c>
    </row>
    <row r="19" spans="1:9" x14ac:dyDescent="0.25">
      <c r="A19" s="163">
        <v>11</v>
      </c>
      <c r="B19" s="164" t="s">
        <v>76</v>
      </c>
      <c r="C19" s="165">
        <v>3119</v>
      </c>
      <c r="D19" s="165">
        <v>1231</v>
      </c>
      <c r="E19" s="166">
        <v>2417</v>
      </c>
      <c r="F19" s="165">
        <v>417</v>
      </c>
      <c r="G19" s="166">
        <v>791</v>
      </c>
      <c r="H19" s="165">
        <v>591</v>
      </c>
      <c r="I19" s="167">
        <v>1297</v>
      </c>
    </row>
    <row r="20" spans="1:9" x14ac:dyDescent="0.25">
      <c r="A20" s="163">
        <v>12</v>
      </c>
      <c r="B20" s="164" t="s">
        <v>77</v>
      </c>
      <c r="C20" s="165">
        <v>955</v>
      </c>
      <c r="D20" s="165">
        <v>466</v>
      </c>
      <c r="E20" s="166">
        <v>1275</v>
      </c>
      <c r="F20" s="165">
        <v>316</v>
      </c>
      <c r="G20" s="166">
        <v>1235</v>
      </c>
      <c r="H20" s="165">
        <v>109</v>
      </c>
      <c r="I20" s="167">
        <v>380</v>
      </c>
    </row>
    <row r="21" spans="1:9" ht="15.75" x14ac:dyDescent="0.25">
      <c r="A21" s="168"/>
      <c r="B21" s="169" t="s">
        <v>78</v>
      </c>
      <c r="C21" s="170">
        <f t="shared" ref="C21:I21" si="0">SUM(C9:C20)</f>
        <v>131078</v>
      </c>
      <c r="D21" s="170">
        <f t="shared" si="0"/>
        <v>66465</v>
      </c>
      <c r="E21" s="171">
        <f t="shared" si="0"/>
        <v>105757.98</v>
      </c>
      <c r="F21" s="170">
        <f t="shared" si="0"/>
        <v>62405</v>
      </c>
      <c r="G21" s="171">
        <f t="shared" si="0"/>
        <v>95624.55</v>
      </c>
      <c r="H21" s="170">
        <f t="shared" si="0"/>
        <v>11859</v>
      </c>
      <c r="I21" s="172">
        <f t="shared" si="0"/>
        <v>51914</v>
      </c>
    </row>
    <row r="22" spans="1:9" ht="15.75" x14ac:dyDescent="0.25">
      <c r="A22" s="272" t="s">
        <v>79</v>
      </c>
      <c r="B22" s="273"/>
      <c r="C22" s="273"/>
      <c r="D22" s="273"/>
      <c r="E22" s="273"/>
      <c r="F22" s="273"/>
      <c r="G22" s="273"/>
      <c r="H22" s="273"/>
      <c r="I22" s="274"/>
    </row>
    <row r="23" spans="1:9" x14ac:dyDescent="0.25">
      <c r="A23" s="163">
        <v>13</v>
      </c>
      <c r="B23" s="164" t="s">
        <v>80</v>
      </c>
      <c r="C23" s="165">
        <v>0</v>
      </c>
      <c r="D23" s="165">
        <v>0</v>
      </c>
      <c r="E23" s="166">
        <v>0</v>
      </c>
      <c r="F23" s="165">
        <v>0</v>
      </c>
      <c r="G23" s="166">
        <v>0</v>
      </c>
      <c r="H23" s="165">
        <v>0</v>
      </c>
      <c r="I23" s="167">
        <v>0</v>
      </c>
    </row>
    <row r="24" spans="1:9" x14ac:dyDescent="0.25">
      <c r="A24" s="163">
        <v>14</v>
      </c>
      <c r="B24" s="164" t="s">
        <v>81</v>
      </c>
      <c r="C24" s="165">
        <v>0</v>
      </c>
      <c r="D24" s="165">
        <v>0</v>
      </c>
      <c r="E24" s="166">
        <v>0</v>
      </c>
      <c r="F24" s="165">
        <v>0</v>
      </c>
      <c r="G24" s="166">
        <v>0</v>
      </c>
      <c r="H24" s="165">
        <v>0</v>
      </c>
      <c r="I24" s="167">
        <v>0</v>
      </c>
    </row>
    <row r="25" spans="1:9" x14ac:dyDescent="0.25">
      <c r="A25" s="163">
        <v>15</v>
      </c>
      <c r="B25" s="164" t="s">
        <v>82</v>
      </c>
      <c r="C25" s="165">
        <v>0</v>
      </c>
      <c r="D25" s="165">
        <v>0</v>
      </c>
      <c r="E25" s="166">
        <v>0</v>
      </c>
      <c r="F25" s="165">
        <v>0</v>
      </c>
      <c r="G25" s="166">
        <v>0</v>
      </c>
      <c r="H25" s="165">
        <v>0</v>
      </c>
      <c r="I25" s="167">
        <v>0</v>
      </c>
    </row>
    <row r="26" spans="1:9" x14ac:dyDescent="0.25">
      <c r="A26" s="163">
        <v>16</v>
      </c>
      <c r="B26" s="164" t="s">
        <v>83</v>
      </c>
      <c r="C26" s="165">
        <v>0</v>
      </c>
      <c r="D26" s="165">
        <v>0</v>
      </c>
      <c r="E26" s="166">
        <v>0</v>
      </c>
      <c r="F26" s="165">
        <v>0</v>
      </c>
      <c r="G26" s="166">
        <v>0</v>
      </c>
      <c r="H26" s="165">
        <v>0</v>
      </c>
      <c r="I26" s="167">
        <v>0</v>
      </c>
    </row>
    <row r="27" spans="1:9" x14ac:dyDescent="0.25">
      <c r="A27" s="163">
        <v>17</v>
      </c>
      <c r="B27" s="164" t="s">
        <v>84</v>
      </c>
      <c r="C27" s="165">
        <v>0</v>
      </c>
      <c r="D27" s="165">
        <v>0</v>
      </c>
      <c r="E27" s="166">
        <v>0</v>
      </c>
      <c r="F27" s="165">
        <v>0</v>
      </c>
      <c r="G27" s="166">
        <v>0</v>
      </c>
      <c r="H27" s="165">
        <v>0</v>
      </c>
      <c r="I27" s="167">
        <v>0</v>
      </c>
    </row>
    <row r="28" spans="1:9" x14ac:dyDescent="0.25">
      <c r="A28" s="163">
        <v>18</v>
      </c>
      <c r="B28" s="164" t="s">
        <v>85</v>
      </c>
      <c r="C28" s="165">
        <v>0</v>
      </c>
      <c r="D28" s="165">
        <v>0</v>
      </c>
      <c r="E28" s="166">
        <v>0</v>
      </c>
      <c r="F28" s="165">
        <v>0</v>
      </c>
      <c r="G28" s="166">
        <v>0</v>
      </c>
      <c r="H28" s="165">
        <v>0</v>
      </c>
      <c r="I28" s="167">
        <v>0</v>
      </c>
    </row>
    <row r="29" spans="1:9" x14ac:dyDescent="0.25">
      <c r="A29" s="163">
        <v>19</v>
      </c>
      <c r="B29" s="164" t="s">
        <v>86</v>
      </c>
      <c r="C29" s="165">
        <v>0</v>
      </c>
      <c r="D29" s="165">
        <v>0</v>
      </c>
      <c r="E29" s="166">
        <v>0</v>
      </c>
      <c r="F29" s="165">
        <v>0</v>
      </c>
      <c r="G29" s="166">
        <v>0</v>
      </c>
      <c r="H29" s="165">
        <v>0</v>
      </c>
      <c r="I29" s="167">
        <v>0</v>
      </c>
    </row>
    <row r="30" spans="1:9" x14ac:dyDescent="0.25">
      <c r="A30" s="163">
        <v>20</v>
      </c>
      <c r="B30" s="164" t="s">
        <v>87</v>
      </c>
      <c r="C30" s="165">
        <v>19</v>
      </c>
      <c r="D30" s="165">
        <v>16</v>
      </c>
      <c r="E30" s="166">
        <v>43.12</v>
      </c>
      <c r="F30" s="165">
        <v>13</v>
      </c>
      <c r="G30" s="166">
        <v>37.75</v>
      </c>
      <c r="H30" s="165">
        <v>0</v>
      </c>
      <c r="I30" s="167">
        <v>3</v>
      </c>
    </row>
    <row r="31" spans="1:9" x14ac:dyDescent="0.25">
      <c r="A31" s="163">
        <v>21</v>
      </c>
      <c r="B31" s="164" t="s">
        <v>88</v>
      </c>
      <c r="C31" s="165">
        <v>0</v>
      </c>
      <c r="D31" s="165">
        <v>0</v>
      </c>
      <c r="E31" s="166">
        <v>0</v>
      </c>
      <c r="F31" s="165">
        <v>0</v>
      </c>
      <c r="G31" s="166">
        <v>0</v>
      </c>
      <c r="H31" s="165">
        <v>0</v>
      </c>
      <c r="I31" s="167">
        <v>0</v>
      </c>
    </row>
    <row r="32" spans="1:9" x14ac:dyDescent="0.25">
      <c r="A32" s="163">
        <v>22</v>
      </c>
      <c r="B32" s="164" t="s">
        <v>89</v>
      </c>
      <c r="C32" s="165">
        <v>24</v>
      </c>
      <c r="D32" s="165">
        <v>21</v>
      </c>
      <c r="E32" s="166">
        <v>45.11</v>
      </c>
      <c r="F32" s="165">
        <v>21</v>
      </c>
      <c r="G32" s="166">
        <v>45.11</v>
      </c>
      <c r="H32" s="165">
        <v>3</v>
      </c>
      <c r="I32" s="167">
        <v>0</v>
      </c>
    </row>
    <row r="33" spans="1:9" x14ac:dyDescent="0.25">
      <c r="A33" s="163">
        <v>23</v>
      </c>
      <c r="B33" s="164" t="s">
        <v>90</v>
      </c>
      <c r="C33" s="165">
        <v>0</v>
      </c>
      <c r="D33" s="165">
        <v>0</v>
      </c>
      <c r="E33" s="166">
        <v>0</v>
      </c>
      <c r="F33" s="165">
        <v>0</v>
      </c>
      <c r="G33" s="166">
        <v>0</v>
      </c>
      <c r="H33" s="165">
        <v>0</v>
      </c>
      <c r="I33" s="167">
        <v>0</v>
      </c>
    </row>
    <row r="34" spans="1:9" x14ac:dyDescent="0.25">
      <c r="A34" s="163">
        <v>24</v>
      </c>
      <c r="B34" s="164" t="s">
        <v>91</v>
      </c>
      <c r="C34" s="165">
        <v>0</v>
      </c>
      <c r="D34" s="165">
        <v>0</v>
      </c>
      <c r="E34" s="166">
        <v>0</v>
      </c>
      <c r="F34" s="165">
        <v>0</v>
      </c>
      <c r="G34" s="166">
        <v>0</v>
      </c>
      <c r="H34" s="165">
        <v>0</v>
      </c>
      <c r="I34" s="167">
        <v>0</v>
      </c>
    </row>
    <row r="35" spans="1:9" x14ac:dyDescent="0.25">
      <c r="A35" s="163">
        <v>25</v>
      </c>
      <c r="B35" s="164" t="s">
        <v>92</v>
      </c>
      <c r="C35" s="165">
        <v>0</v>
      </c>
      <c r="D35" s="165">
        <v>0</v>
      </c>
      <c r="E35" s="166">
        <v>0</v>
      </c>
      <c r="F35" s="165">
        <v>0</v>
      </c>
      <c r="G35" s="166">
        <v>0</v>
      </c>
      <c r="H35" s="165">
        <v>0</v>
      </c>
      <c r="I35" s="167">
        <v>0</v>
      </c>
    </row>
    <row r="36" spans="1:9" x14ac:dyDescent="0.25">
      <c r="A36" s="163">
        <v>26</v>
      </c>
      <c r="B36" s="164" t="s">
        <v>93</v>
      </c>
      <c r="C36" s="165">
        <v>0</v>
      </c>
      <c r="D36" s="165">
        <v>0</v>
      </c>
      <c r="E36" s="166">
        <v>0</v>
      </c>
      <c r="F36" s="165">
        <v>0</v>
      </c>
      <c r="G36" s="166">
        <v>0</v>
      </c>
      <c r="H36" s="165">
        <v>0</v>
      </c>
      <c r="I36" s="167">
        <v>0</v>
      </c>
    </row>
    <row r="37" spans="1:9" x14ac:dyDescent="0.25">
      <c r="A37" s="163">
        <v>27</v>
      </c>
      <c r="B37" s="164" t="s">
        <v>94</v>
      </c>
      <c r="C37" s="165">
        <v>0</v>
      </c>
      <c r="D37" s="165">
        <v>0</v>
      </c>
      <c r="E37" s="166">
        <v>0</v>
      </c>
      <c r="F37" s="165">
        <v>0</v>
      </c>
      <c r="G37" s="166">
        <v>0</v>
      </c>
      <c r="H37" s="165">
        <v>0</v>
      </c>
      <c r="I37" s="167">
        <v>0</v>
      </c>
    </row>
    <row r="38" spans="1:9" x14ac:dyDescent="0.25">
      <c r="A38" s="163">
        <v>28</v>
      </c>
      <c r="B38" s="164" t="s">
        <v>95</v>
      </c>
      <c r="C38" s="165">
        <v>0</v>
      </c>
      <c r="D38" s="165">
        <v>0</v>
      </c>
      <c r="E38" s="166">
        <v>0</v>
      </c>
      <c r="F38" s="165">
        <v>0</v>
      </c>
      <c r="G38" s="166">
        <v>0</v>
      </c>
      <c r="H38" s="165">
        <v>0</v>
      </c>
      <c r="I38" s="167">
        <v>0</v>
      </c>
    </row>
    <row r="39" spans="1:9" x14ac:dyDescent="0.25">
      <c r="A39" s="163">
        <v>29</v>
      </c>
      <c r="B39" s="164" t="s">
        <v>96</v>
      </c>
      <c r="C39" s="165">
        <v>0</v>
      </c>
      <c r="D39" s="165">
        <v>0</v>
      </c>
      <c r="E39" s="166">
        <v>0</v>
      </c>
      <c r="F39" s="165">
        <v>0</v>
      </c>
      <c r="G39" s="166">
        <v>0</v>
      </c>
      <c r="H39" s="165">
        <v>0</v>
      </c>
      <c r="I39" s="167">
        <v>0</v>
      </c>
    </row>
    <row r="40" spans="1:9" x14ac:dyDescent="0.25">
      <c r="A40" s="163">
        <v>30</v>
      </c>
      <c r="B40" s="164" t="s">
        <v>97</v>
      </c>
      <c r="C40" s="165">
        <v>0</v>
      </c>
      <c r="D40" s="165">
        <v>0</v>
      </c>
      <c r="E40" s="166">
        <v>0</v>
      </c>
      <c r="F40" s="165">
        <v>0</v>
      </c>
      <c r="G40" s="166">
        <v>0</v>
      </c>
      <c r="H40" s="165">
        <v>0</v>
      </c>
      <c r="I40" s="167">
        <v>0</v>
      </c>
    </row>
    <row r="41" spans="1:9" x14ac:dyDescent="0.25">
      <c r="A41" s="163">
        <v>31</v>
      </c>
      <c r="B41" s="164" t="s">
        <v>98</v>
      </c>
      <c r="C41" s="165">
        <v>0</v>
      </c>
      <c r="D41" s="165">
        <v>0</v>
      </c>
      <c r="E41" s="166">
        <v>0</v>
      </c>
      <c r="F41" s="165">
        <v>0</v>
      </c>
      <c r="G41" s="166">
        <v>0</v>
      </c>
      <c r="H41" s="165">
        <v>0</v>
      </c>
      <c r="I41" s="167">
        <v>0</v>
      </c>
    </row>
    <row r="42" spans="1:9" x14ac:dyDescent="0.25">
      <c r="A42" s="163">
        <v>32</v>
      </c>
      <c r="B42" s="164" t="s">
        <v>99</v>
      </c>
      <c r="C42" s="165">
        <v>0</v>
      </c>
      <c r="D42" s="165">
        <v>0</v>
      </c>
      <c r="E42" s="166">
        <v>0</v>
      </c>
      <c r="F42" s="165">
        <v>0</v>
      </c>
      <c r="G42" s="166">
        <v>0</v>
      </c>
      <c r="H42" s="165">
        <v>0</v>
      </c>
      <c r="I42" s="167">
        <v>0</v>
      </c>
    </row>
    <row r="43" spans="1:9" x14ac:dyDescent="0.25">
      <c r="A43" s="163">
        <v>33</v>
      </c>
      <c r="B43" s="164" t="s">
        <v>100</v>
      </c>
      <c r="C43" s="165">
        <v>0</v>
      </c>
      <c r="D43" s="165">
        <v>0</v>
      </c>
      <c r="E43" s="166">
        <v>0</v>
      </c>
      <c r="F43" s="165">
        <v>0</v>
      </c>
      <c r="G43" s="166">
        <v>0</v>
      </c>
      <c r="H43" s="165">
        <v>0</v>
      </c>
      <c r="I43" s="167">
        <v>0</v>
      </c>
    </row>
    <row r="44" spans="1:9" x14ac:dyDescent="0.25">
      <c r="A44" s="163">
        <v>34</v>
      </c>
      <c r="B44" s="164" t="s">
        <v>101</v>
      </c>
      <c r="C44" s="165">
        <v>0</v>
      </c>
      <c r="D44" s="165">
        <v>0</v>
      </c>
      <c r="E44" s="166">
        <v>0</v>
      </c>
      <c r="F44" s="165">
        <v>0</v>
      </c>
      <c r="G44" s="166">
        <v>0</v>
      </c>
      <c r="H44" s="165">
        <v>0</v>
      </c>
      <c r="I44" s="167">
        <v>0</v>
      </c>
    </row>
    <row r="45" spans="1:9" x14ac:dyDescent="0.25">
      <c r="A45" s="163">
        <v>35</v>
      </c>
      <c r="B45" s="164" t="s">
        <v>102</v>
      </c>
      <c r="C45" s="165">
        <v>0</v>
      </c>
      <c r="D45" s="165">
        <v>0</v>
      </c>
      <c r="E45" s="166">
        <v>0</v>
      </c>
      <c r="F45" s="165">
        <v>0</v>
      </c>
      <c r="G45" s="166">
        <v>0</v>
      </c>
      <c r="H45" s="165">
        <v>0</v>
      </c>
      <c r="I45" s="167">
        <v>0</v>
      </c>
    </row>
    <row r="46" spans="1:9" x14ac:dyDescent="0.25">
      <c r="A46" s="163">
        <v>36</v>
      </c>
      <c r="B46" s="164" t="s">
        <v>103</v>
      </c>
      <c r="C46" s="165">
        <v>0</v>
      </c>
      <c r="D46" s="165">
        <v>0</v>
      </c>
      <c r="E46" s="166">
        <v>0</v>
      </c>
      <c r="F46" s="165">
        <v>0</v>
      </c>
      <c r="G46" s="166">
        <v>0</v>
      </c>
      <c r="H46" s="165">
        <v>0</v>
      </c>
      <c r="I46" s="167">
        <v>0</v>
      </c>
    </row>
    <row r="47" spans="1:9" x14ac:dyDescent="0.25">
      <c r="A47" s="163">
        <v>37</v>
      </c>
      <c r="B47" s="164" t="s">
        <v>104</v>
      </c>
      <c r="C47" s="165">
        <v>0</v>
      </c>
      <c r="D47" s="165">
        <v>0</v>
      </c>
      <c r="E47" s="166">
        <v>0</v>
      </c>
      <c r="F47" s="165">
        <v>0</v>
      </c>
      <c r="G47" s="166">
        <v>0</v>
      </c>
      <c r="H47" s="165">
        <v>0</v>
      </c>
      <c r="I47" s="167">
        <v>0</v>
      </c>
    </row>
    <row r="48" spans="1:9" ht="15.75" x14ac:dyDescent="0.25">
      <c r="A48" s="168"/>
      <c r="B48" s="169" t="s">
        <v>105</v>
      </c>
      <c r="C48" s="170">
        <f t="shared" ref="C48:I48" si="1">SUM(C22:C47)</f>
        <v>43</v>
      </c>
      <c r="D48" s="170">
        <f t="shared" si="1"/>
        <v>37</v>
      </c>
      <c r="E48" s="171">
        <f t="shared" si="1"/>
        <v>88.22999999999999</v>
      </c>
      <c r="F48" s="170">
        <f t="shared" si="1"/>
        <v>34</v>
      </c>
      <c r="G48" s="171">
        <f t="shared" si="1"/>
        <v>82.86</v>
      </c>
      <c r="H48" s="170">
        <f t="shared" si="1"/>
        <v>3</v>
      </c>
      <c r="I48" s="172">
        <f t="shared" si="1"/>
        <v>3</v>
      </c>
    </row>
    <row r="49" spans="1:9" ht="15.75" x14ac:dyDescent="0.25">
      <c r="A49" s="168"/>
      <c r="B49" s="169" t="s">
        <v>106</v>
      </c>
      <c r="C49" s="170">
        <f t="shared" ref="C49:I49" si="2">SUM(C21,C48)</f>
        <v>131121</v>
      </c>
      <c r="D49" s="170">
        <f t="shared" si="2"/>
        <v>66502</v>
      </c>
      <c r="E49" s="171">
        <f t="shared" si="2"/>
        <v>105846.20999999999</v>
      </c>
      <c r="F49" s="170">
        <f t="shared" si="2"/>
        <v>62439</v>
      </c>
      <c r="G49" s="171">
        <f t="shared" si="2"/>
        <v>95707.41</v>
      </c>
      <c r="H49" s="170">
        <f t="shared" si="2"/>
        <v>11862</v>
      </c>
      <c r="I49" s="172">
        <f t="shared" si="2"/>
        <v>51917</v>
      </c>
    </row>
    <row r="50" spans="1:9" ht="15.75" x14ac:dyDescent="0.25">
      <c r="A50" s="272" t="s">
        <v>107</v>
      </c>
      <c r="B50" s="273"/>
      <c r="C50" s="273"/>
      <c r="D50" s="273"/>
      <c r="E50" s="273"/>
      <c r="F50" s="273"/>
      <c r="G50" s="273"/>
      <c r="H50" s="273"/>
      <c r="I50" s="274"/>
    </row>
    <row r="51" spans="1:9" x14ac:dyDescent="0.25">
      <c r="A51" s="163">
        <v>38</v>
      </c>
      <c r="B51" s="164" t="s">
        <v>108</v>
      </c>
      <c r="C51" s="165">
        <v>13349</v>
      </c>
      <c r="D51" s="165">
        <v>5948</v>
      </c>
      <c r="E51" s="166">
        <v>11520</v>
      </c>
      <c r="F51" s="165">
        <v>5256</v>
      </c>
      <c r="G51" s="166">
        <v>10200</v>
      </c>
      <c r="H51" s="165">
        <v>2241</v>
      </c>
      <c r="I51" s="167">
        <v>5783</v>
      </c>
    </row>
    <row r="52" spans="1:9" ht="15.75" x14ac:dyDescent="0.25">
      <c r="A52" s="168"/>
      <c r="B52" s="169" t="s">
        <v>109</v>
      </c>
      <c r="C52" s="170">
        <f t="shared" ref="C52:I52" si="3">SUM(C50:C51)</f>
        <v>13349</v>
      </c>
      <c r="D52" s="170">
        <f t="shared" si="3"/>
        <v>5948</v>
      </c>
      <c r="E52" s="171">
        <f t="shared" si="3"/>
        <v>11520</v>
      </c>
      <c r="F52" s="170">
        <f t="shared" si="3"/>
        <v>5256</v>
      </c>
      <c r="G52" s="171">
        <f t="shared" si="3"/>
        <v>10200</v>
      </c>
      <c r="H52" s="170">
        <f t="shared" si="3"/>
        <v>2241</v>
      </c>
      <c r="I52" s="172">
        <f t="shared" si="3"/>
        <v>5783</v>
      </c>
    </row>
    <row r="53" spans="1:9" ht="15.75" x14ac:dyDescent="0.25">
      <c r="A53" s="272" t="s">
        <v>110</v>
      </c>
      <c r="B53" s="273"/>
      <c r="C53" s="273"/>
      <c r="D53" s="273"/>
      <c r="E53" s="273"/>
      <c r="F53" s="273"/>
      <c r="G53" s="273"/>
      <c r="H53" s="273"/>
      <c r="I53" s="274"/>
    </row>
    <row r="54" spans="1:9" x14ac:dyDescent="0.25">
      <c r="A54" s="163">
        <v>39</v>
      </c>
      <c r="B54" s="164" t="s">
        <v>111</v>
      </c>
      <c r="C54" s="165">
        <v>0</v>
      </c>
      <c r="D54" s="165">
        <v>0</v>
      </c>
      <c r="E54" s="166">
        <v>0</v>
      </c>
      <c r="F54" s="165">
        <v>0</v>
      </c>
      <c r="G54" s="166">
        <v>0</v>
      </c>
      <c r="H54" s="165">
        <v>0</v>
      </c>
      <c r="I54" s="167">
        <v>0</v>
      </c>
    </row>
    <row r="55" spans="1:9" x14ac:dyDescent="0.25">
      <c r="A55" s="163">
        <v>40</v>
      </c>
      <c r="B55" s="164" t="s">
        <v>112</v>
      </c>
      <c r="C55" s="165">
        <v>0</v>
      </c>
      <c r="D55" s="165">
        <v>0</v>
      </c>
      <c r="E55" s="166">
        <v>0</v>
      </c>
      <c r="F55" s="165">
        <v>0</v>
      </c>
      <c r="G55" s="166">
        <v>0</v>
      </c>
      <c r="H55" s="165">
        <v>0</v>
      </c>
      <c r="I55" s="167">
        <v>0</v>
      </c>
    </row>
    <row r="56" spans="1:9" ht="15.75" x14ac:dyDescent="0.25">
      <c r="A56" s="168"/>
      <c r="B56" s="169" t="s">
        <v>113</v>
      </c>
      <c r="C56" s="170">
        <f t="shared" ref="C56:I56" si="4">SUM(C53:C55)</f>
        <v>0</v>
      </c>
      <c r="D56" s="170">
        <f t="shared" si="4"/>
        <v>0</v>
      </c>
      <c r="E56" s="171">
        <f t="shared" si="4"/>
        <v>0</v>
      </c>
      <c r="F56" s="170">
        <f t="shared" si="4"/>
        <v>0</v>
      </c>
      <c r="G56" s="171">
        <f t="shared" si="4"/>
        <v>0</v>
      </c>
      <c r="H56" s="170">
        <f t="shared" si="4"/>
        <v>0</v>
      </c>
      <c r="I56" s="172">
        <f t="shared" si="4"/>
        <v>0</v>
      </c>
    </row>
    <row r="57" spans="1:9" ht="15.75" x14ac:dyDescent="0.25">
      <c r="A57" s="272" t="s">
        <v>114</v>
      </c>
      <c r="B57" s="273"/>
      <c r="C57" s="273"/>
      <c r="D57" s="273"/>
      <c r="E57" s="273"/>
      <c r="F57" s="273"/>
      <c r="G57" s="273"/>
      <c r="H57" s="273"/>
      <c r="I57" s="274"/>
    </row>
    <row r="58" spans="1:9" x14ac:dyDescent="0.25">
      <c r="A58" s="163">
        <v>41</v>
      </c>
      <c r="B58" s="164" t="s">
        <v>115</v>
      </c>
      <c r="C58" s="165">
        <v>0</v>
      </c>
      <c r="D58" s="165">
        <v>0</v>
      </c>
      <c r="E58" s="166">
        <v>0</v>
      </c>
      <c r="F58" s="165">
        <v>0</v>
      </c>
      <c r="G58" s="166">
        <v>0</v>
      </c>
      <c r="H58" s="165">
        <v>0</v>
      </c>
      <c r="I58" s="167">
        <v>0</v>
      </c>
    </row>
    <row r="59" spans="1:9" x14ac:dyDescent="0.25">
      <c r="A59" s="163">
        <v>42</v>
      </c>
      <c r="B59" s="164" t="s">
        <v>116</v>
      </c>
      <c r="C59" s="165">
        <v>0</v>
      </c>
      <c r="D59" s="165">
        <v>0</v>
      </c>
      <c r="E59" s="166">
        <v>0</v>
      </c>
      <c r="F59" s="165">
        <v>0</v>
      </c>
      <c r="G59" s="166">
        <v>0</v>
      </c>
      <c r="H59" s="165">
        <v>0</v>
      </c>
      <c r="I59" s="167">
        <v>0</v>
      </c>
    </row>
    <row r="60" spans="1:9" x14ac:dyDescent="0.25">
      <c r="A60" s="163">
        <v>43</v>
      </c>
      <c r="B60" s="164" t="s">
        <v>117</v>
      </c>
      <c r="C60" s="165">
        <v>0</v>
      </c>
      <c r="D60" s="165">
        <v>0</v>
      </c>
      <c r="E60" s="166">
        <v>0</v>
      </c>
      <c r="F60" s="165">
        <v>0</v>
      </c>
      <c r="G60" s="166">
        <v>0</v>
      </c>
      <c r="H60" s="165">
        <v>0</v>
      </c>
      <c r="I60" s="167">
        <v>0</v>
      </c>
    </row>
    <row r="61" spans="1:9" x14ac:dyDescent="0.25">
      <c r="A61" s="163">
        <v>44</v>
      </c>
      <c r="B61" s="164" t="s">
        <v>118</v>
      </c>
      <c r="C61" s="165">
        <v>0</v>
      </c>
      <c r="D61" s="165">
        <v>0</v>
      </c>
      <c r="E61" s="166">
        <v>0</v>
      </c>
      <c r="F61" s="165">
        <v>0</v>
      </c>
      <c r="G61" s="166">
        <v>0</v>
      </c>
      <c r="H61" s="165">
        <v>0</v>
      </c>
      <c r="I61" s="167">
        <v>0</v>
      </c>
    </row>
    <row r="62" spans="1:9" x14ac:dyDescent="0.25">
      <c r="A62" s="163">
        <v>45</v>
      </c>
      <c r="B62" s="164" t="s">
        <v>119</v>
      </c>
      <c r="C62" s="165">
        <v>0</v>
      </c>
      <c r="D62" s="165">
        <v>0</v>
      </c>
      <c r="E62" s="166">
        <v>0</v>
      </c>
      <c r="F62" s="165">
        <v>0</v>
      </c>
      <c r="G62" s="166">
        <v>0</v>
      </c>
      <c r="H62" s="165">
        <v>0</v>
      </c>
      <c r="I62" s="167">
        <v>0</v>
      </c>
    </row>
    <row r="63" spans="1:9" x14ac:dyDescent="0.25">
      <c r="A63" s="163">
        <v>46</v>
      </c>
      <c r="B63" s="164" t="s">
        <v>120</v>
      </c>
      <c r="C63" s="165">
        <v>0</v>
      </c>
      <c r="D63" s="165">
        <v>0</v>
      </c>
      <c r="E63" s="166">
        <v>0</v>
      </c>
      <c r="F63" s="165">
        <v>0</v>
      </c>
      <c r="G63" s="166">
        <v>0</v>
      </c>
      <c r="H63" s="165">
        <v>0</v>
      </c>
      <c r="I63" s="167">
        <v>0</v>
      </c>
    </row>
    <row r="64" spans="1:9" x14ac:dyDescent="0.25">
      <c r="A64" s="163">
        <v>47</v>
      </c>
      <c r="B64" s="164" t="s">
        <v>121</v>
      </c>
      <c r="C64" s="165">
        <v>0</v>
      </c>
      <c r="D64" s="165">
        <v>0</v>
      </c>
      <c r="E64" s="166">
        <v>0</v>
      </c>
      <c r="F64" s="165">
        <v>0</v>
      </c>
      <c r="G64" s="166">
        <v>0</v>
      </c>
      <c r="H64" s="165">
        <v>0</v>
      </c>
      <c r="I64" s="167">
        <v>0</v>
      </c>
    </row>
    <row r="65" spans="1:9" x14ac:dyDescent="0.25">
      <c r="A65" s="163">
        <v>48</v>
      </c>
      <c r="B65" s="164" t="s">
        <v>122</v>
      </c>
      <c r="C65" s="165">
        <v>0</v>
      </c>
      <c r="D65" s="165">
        <v>0</v>
      </c>
      <c r="E65" s="166">
        <v>0</v>
      </c>
      <c r="F65" s="165">
        <v>0</v>
      </c>
      <c r="G65" s="166">
        <v>0</v>
      </c>
      <c r="H65" s="165">
        <v>0</v>
      </c>
      <c r="I65" s="167">
        <v>0</v>
      </c>
    </row>
    <row r="66" spans="1:9" x14ac:dyDescent="0.25">
      <c r="A66" s="163">
        <v>49</v>
      </c>
      <c r="B66" s="164" t="s">
        <v>123</v>
      </c>
      <c r="C66" s="165">
        <v>0</v>
      </c>
      <c r="D66" s="165">
        <v>0</v>
      </c>
      <c r="E66" s="166">
        <v>0</v>
      </c>
      <c r="F66" s="165">
        <v>0</v>
      </c>
      <c r="G66" s="166">
        <v>0</v>
      </c>
      <c r="H66" s="165">
        <v>0</v>
      </c>
      <c r="I66" s="167">
        <v>0</v>
      </c>
    </row>
    <row r="67" spans="1:9" ht="15.75" x14ac:dyDescent="0.25">
      <c r="A67" s="168"/>
      <c r="B67" s="169" t="s">
        <v>124</v>
      </c>
      <c r="C67" s="170">
        <f t="shared" ref="C67:I67" si="5">SUM(C57:C66)</f>
        <v>0</v>
      </c>
      <c r="D67" s="170">
        <f t="shared" si="5"/>
        <v>0</v>
      </c>
      <c r="E67" s="171">
        <f t="shared" si="5"/>
        <v>0</v>
      </c>
      <c r="F67" s="170">
        <f t="shared" si="5"/>
        <v>0</v>
      </c>
      <c r="G67" s="171">
        <f t="shared" si="5"/>
        <v>0</v>
      </c>
      <c r="H67" s="170">
        <f t="shared" si="5"/>
        <v>0</v>
      </c>
      <c r="I67" s="172">
        <f t="shared" si="5"/>
        <v>0</v>
      </c>
    </row>
    <row r="68" spans="1:9" ht="15.75" x14ac:dyDescent="0.25">
      <c r="A68" s="168"/>
      <c r="B68" s="275" t="s">
        <v>125</v>
      </c>
      <c r="C68" s="276"/>
      <c r="D68" s="276"/>
      <c r="E68" s="277"/>
      <c r="F68" s="276"/>
      <c r="G68" s="277"/>
      <c r="H68" s="276"/>
      <c r="I68" s="278"/>
    </row>
    <row r="69" spans="1:9" x14ac:dyDescent="0.25">
      <c r="A69" s="163">
        <v>50</v>
      </c>
      <c r="B69" s="164" t="s">
        <v>126</v>
      </c>
      <c r="C69" s="165">
        <v>0</v>
      </c>
      <c r="D69" s="165">
        <v>0</v>
      </c>
      <c r="E69" s="166">
        <v>0</v>
      </c>
      <c r="F69" s="165">
        <v>0</v>
      </c>
      <c r="G69" s="166">
        <v>0</v>
      </c>
      <c r="H69" s="165">
        <v>0</v>
      </c>
      <c r="I69" s="167">
        <v>0</v>
      </c>
    </row>
    <row r="70" spans="1:9" x14ac:dyDescent="0.25">
      <c r="A70" s="163">
        <v>51</v>
      </c>
      <c r="B70" s="164" t="s">
        <v>127</v>
      </c>
      <c r="C70" s="165">
        <v>0</v>
      </c>
      <c r="D70" s="165">
        <v>0</v>
      </c>
      <c r="E70" s="166">
        <v>0</v>
      </c>
      <c r="F70" s="165">
        <v>0</v>
      </c>
      <c r="G70" s="166">
        <v>0</v>
      </c>
      <c r="H70" s="165">
        <v>0</v>
      </c>
      <c r="I70" s="167">
        <v>0</v>
      </c>
    </row>
    <row r="71" spans="1:9" x14ac:dyDescent="0.25">
      <c r="A71" s="163">
        <v>52</v>
      </c>
      <c r="B71" s="164" t="s">
        <v>128</v>
      </c>
      <c r="C71" s="165">
        <v>0</v>
      </c>
      <c r="D71" s="165">
        <v>0</v>
      </c>
      <c r="E71" s="166">
        <v>0</v>
      </c>
      <c r="F71" s="165">
        <v>0</v>
      </c>
      <c r="G71" s="166">
        <v>0</v>
      </c>
      <c r="H71" s="165">
        <v>0</v>
      </c>
      <c r="I71" s="167">
        <v>0</v>
      </c>
    </row>
    <row r="72" spans="1:9" ht="15.75" x14ac:dyDescent="0.25">
      <c r="A72" s="168"/>
      <c r="B72" s="169" t="s">
        <v>129</v>
      </c>
      <c r="C72" s="170">
        <f t="shared" ref="C72:I72" si="6">SUM(C68:C71)</f>
        <v>0</v>
      </c>
      <c r="D72" s="170">
        <f t="shared" si="6"/>
        <v>0</v>
      </c>
      <c r="E72" s="171">
        <f t="shared" si="6"/>
        <v>0</v>
      </c>
      <c r="F72" s="170">
        <f t="shared" si="6"/>
        <v>0</v>
      </c>
      <c r="G72" s="171">
        <f t="shared" si="6"/>
        <v>0</v>
      </c>
      <c r="H72" s="170">
        <f t="shared" si="6"/>
        <v>0</v>
      </c>
      <c r="I72" s="172">
        <f t="shared" si="6"/>
        <v>0</v>
      </c>
    </row>
    <row r="73" spans="1:9" ht="16.5" thickBot="1" x14ac:dyDescent="0.3">
      <c r="A73" s="173"/>
      <c r="B73" s="174" t="s">
        <v>52</v>
      </c>
      <c r="C73" s="175">
        <f t="shared" ref="C73:I73" si="7">SUM(C49,C52,C56,C67,C72)</f>
        <v>144470</v>
      </c>
      <c r="D73" s="175">
        <f t="shared" si="7"/>
        <v>72450</v>
      </c>
      <c r="E73" s="176">
        <f t="shared" si="7"/>
        <v>117366.20999999999</v>
      </c>
      <c r="F73" s="175">
        <f t="shared" si="7"/>
        <v>67695</v>
      </c>
      <c r="G73" s="176">
        <f t="shared" si="7"/>
        <v>105907.41</v>
      </c>
      <c r="H73" s="175">
        <f t="shared" si="7"/>
        <v>14103</v>
      </c>
      <c r="I73" s="177">
        <f t="shared" si="7"/>
        <v>57700</v>
      </c>
    </row>
  </sheetData>
  <mergeCells count="15">
    <mergeCell ref="A1:I1"/>
    <mergeCell ref="A2:I2"/>
    <mergeCell ref="A3:I3"/>
    <mergeCell ref="H4:I4"/>
    <mergeCell ref="A5:I5"/>
    <mergeCell ref="A6:A7"/>
    <mergeCell ref="B6:B7"/>
    <mergeCell ref="D6:E6"/>
    <mergeCell ref="F6:G6"/>
    <mergeCell ref="A8:I8"/>
    <mergeCell ref="A22:I22"/>
    <mergeCell ref="A50:I50"/>
    <mergeCell ref="A53:I53"/>
    <mergeCell ref="A57:I57"/>
    <mergeCell ref="B68:I6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B4195-480E-4B1E-86CB-3E31FA5C52A1}">
  <dimension ref="A1:N39"/>
  <sheetViews>
    <sheetView workbookViewId="0">
      <selection activeCell="G51" sqref="G51"/>
    </sheetView>
  </sheetViews>
  <sheetFormatPr defaultRowHeight="15" x14ac:dyDescent="0.25"/>
  <cols>
    <col min="2" max="2" width="15.85546875" bestFit="1" customWidth="1"/>
    <col min="3" max="3" width="22.42578125" bestFit="1" customWidth="1"/>
    <col min="4" max="4" width="13.85546875" customWidth="1"/>
    <col min="5" max="5" width="12.140625" customWidth="1"/>
    <col min="6" max="6" width="12.7109375" customWidth="1"/>
    <col min="7" max="7" width="12.28515625" customWidth="1"/>
    <col min="8" max="8" width="13" customWidth="1"/>
    <col min="9" max="9" width="12.7109375" customWidth="1"/>
    <col min="10" max="10" width="13.5703125" customWidth="1"/>
    <col min="11" max="11" width="11.42578125" customWidth="1"/>
    <col min="12" max="12" width="10.28515625" customWidth="1"/>
    <col min="13" max="13" width="11.140625" customWidth="1"/>
    <col min="14" max="14" width="13.42578125" customWidth="1"/>
  </cols>
  <sheetData>
    <row r="1" spans="1:14" ht="27" thickBot="1" x14ac:dyDescent="0.3">
      <c r="A1" s="374" t="s">
        <v>436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6"/>
    </row>
    <row r="2" spans="1:14" ht="15" customHeight="1" thickBot="1" x14ac:dyDescent="0.3">
      <c r="A2" s="345" t="s">
        <v>1</v>
      </c>
      <c r="B2" s="369" t="s">
        <v>437</v>
      </c>
      <c r="C2" s="369" t="s">
        <v>198</v>
      </c>
      <c r="D2" s="379" t="s">
        <v>199</v>
      </c>
      <c r="E2" s="380"/>
      <c r="F2" s="379" t="s">
        <v>200</v>
      </c>
      <c r="G2" s="381"/>
      <c r="H2" s="382"/>
      <c r="I2" s="379" t="s">
        <v>201</v>
      </c>
      <c r="J2" s="380"/>
      <c r="K2" s="377" t="s">
        <v>202</v>
      </c>
      <c r="L2" s="378"/>
      <c r="M2" s="377" t="s">
        <v>203</v>
      </c>
      <c r="N2" s="378"/>
    </row>
    <row r="3" spans="1:14" ht="60.75" thickBot="1" x14ac:dyDescent="0.3">
      <c r="A3" s="344"/>
      <c r="B3" s="370"/>
      <c r="C3" s="370"/>
      <c r="D3" s="357" t="s">
        <v>204</v>
      </c>
      <c r="E3" s="360" t="s">
        <v>205</v>
      </c>
      <c r="F3" s="357" t="s">
        <v>206</v>
      </c>
      <c r="G3" s="359" t="s">
        <v>207</v>
      </c>
      <c r="H3" s="360" t="s">
        <v>208</v>
      </c>
      <c r="I3" s="358" t="s">
        <v>209</v>
      </c>
      <c r="J3" s="356" t="s">
        <v>210</v>
      </c>
      <c r="K3" s="358" t="s">
        <v>211</v>
      </c>
      <c r="L3" s="356" t="s">
        <v>212</v>
      </c>
      <c r="M3" s="358" t="s">
        <v>213</v>
      </c>
      <c r="N3" s="356" t="s">
        <v>214</v>
      </c>
    </row>
    <row r="4" spans="1:14" x14ac:dyDescent="0.25">
      <c r="A4" s="351">
        <v>1</v>
      </c>
      <c r="B4" s="352" t="s">
        <v>215</v>
      </c>
      <c r="C4" s="352" t="s">
        <v>16</v>
      </c>
      <c r="D4" s="353">
        <v>33</v>
      </c>
      <c r="E4" s="353">
        <v>1150</v>
      </c>
      <c r="F4" s="353">
        <v>23</v>
      </c>
      <c r="G4" s="353">
        <v>676</v>
      </c>
      <c r="H4" s="353">
        <v>576</v>
      </c>
      <c r="I4" s="353">
        <v>576</v>
      </c>
      <c r="J4" s="353">
        <v>0</v>
      </c>
      <c r="K4" s="353">
        <v>364</v>
      </c>
      <c r="L4" s="353">
        <v>212</v>
      </c>
      <c r="M4" s="354">
        <v>0.85207100591715978</v>
      </c>
      <c r="N4" s="355">
        <v>0.63194444444444442</v>
      </c>
    </row>
    <row r="5" spans="1:14" x14ac:dyDescent="0.25">
      <c r="A5" s="346">
        <v>2</v>
      </c>
      <c r="B5" s="347" t="s">
        <v>216</v>
      </c>
      <c r="C5" s="347" t="s">
        <v>16</v>
      </c>
      <c r="D5" s="348">
        <v>33</v>
      </c>
      <c r="E5" s="348">
        <v>1000</v>
      </c>
      <c r="F5" s="348">
        <v>24</v>
      </c>
      <c r="G5" s="348">
        <v>652</v>
      </c>
      <c r="H5" s="348">
        <v>478</v>
      </c>
      <c r="I5" s="348">
        <v>478</v>
      </c>
      <c r="J5" s="348">
        <v>0</v>
      </c>
      <c r="K5" s="348">
        <v>223</v>
      </c>
      <c r="L5" s="348">
        <v>255</v>
      </c>
      <c r="M5" s="349">
        <v>0.73312883435582821</v>
      </c>
      <c r="N5" s="350">
        <v>0.46652719665271969</v>
      </c>
    </row>
    <row r="6" spans="1:14" x14ac:dyDescent="0.25">
      <c r="A6" s="346">
        <v>3</v>
      </c>
      <c r="B6" s="347" t="s">
        <v>217</v>
      </c>
      <c r="C6" s="347" t="s">
        <v>16</v>
      </c>
      <c r="D6" s="348">
        <v>33</v>
      </c>
      <c r="E6" s="348">
        <v>1150</v>
      </c>
      <c r="F6" s="348">
        <v>23</v>
      </c>
      <c r="G6" s="348">
        <v>674</v>
      </c>
      <c r="H6" s="348">
        <v>473</v>
      </c>
      <c r="I6" s="348">
        <v>473</v>
      </c>
      <c r="J6" s="348">
        <v>0</v>
      </c>
      <c r="K6" s="348">
        <v>395</v>
      </c>
      <c r="L6" s="348">
        <v>78</v>
      </c>
      <c r="M6" s="349">
        <v>0.70178041543026703</v>
      </c>
      <c r="N6" s="350">
        <v>0.83509513742071884</v>
      </c>
    </row>
    <row r="7" spans="1:14" x14ac:dyDescent="0.25">
      <c r="A7" s="346">
        <v>4</v>
      </c>
      <c r="B7" s="347" t="s">
        <v>218</v>
      </c>
      <c r="C7" s="347" t="s">
        <v>16</v>
      </c>
      <c r="D7" s="348">
        <v>46</v>
      </c>
      <c r="E7" s="348">
        <v>1150</v>
      </c>
      <c r="F7" s="348">
        <v>23</v>
      </c>
      <c r="G7" s="348">
        <v>642</v>
      </c>
      <c r="H7" s="348">
        <v>663</v>
      </c>
      <c r="I7" s="348">
        <v>636</v>
      </c>
      <c r="J7" s="348">
        <v>27</v>
      </c>
      <c r="K7" s="348">
        <v>344</v>
      </c>
      <c r="L7" s="348">
        <v>292</v>
      </c>
      <c r="M7" s="349">
        <v>0.99065420560747663</v>
      </c>
      <c r="N7" s="350">
        <v>0.5188536953242836</v>
      </c>
    </row>
    <row r="8" spans="1:14" x14ac:dyDescent="0.25">
      <c r="A8" s="346">
        <v>5</v>
      </c>
      <c r="B8" s="347" t="s">
        <v>219</v>
      </c>
      <c r="C8" s="347" t="s">
        <v>16</v>
      </c>
      <c r="D8" s="348">
        <v>33</v>
      </c>
      <c r="E8" s="348">
        <v>1000</v>
      </c>
      <c r="F8" s="348">
        <v>21</v>
      </c>
      <c r="G8" s="348">
        <v>670</v>
      </c>
      <c r="H8" s="348">
        <v>496</v>
      </c>
      <c r="I8" s="348">
        <v>464</v>
      </c>
      <c r="J8" s="348">
        <v>32</v>
      </c>
      <c r="K8" s="348">
        <v>313</v>
      </c>
      <c r="L8" s="348">
        <v>151</v>
      </c>
      <c r="M8" s="349">
        <v>0.69253731343283587</v>
      </c>
      <c r="N8" s="350">
        <v>0.63104838709677424</v>
      </c>
    </row>
    <row r="9" spans="1:14" x14ac:dyDescent="0.25">
      <c r="A9" s="346">
        <v>6</v>
      </c>
      <c r="B9" s="347" t="s">
        <v>220</v>
      </c>
      <c r="C9" s="347" t="s">
        <v>16</v>
      </c>
      <c r="D9" s="348">
        <v>33</v>
      </c>
      <c r="E9" s="348">
        <v>1000</v>
      </c>
      <c r="F9" s="348">
        <v>20</v>
      </c>
      <c r="G9" s="348">
        <v>624</v>
      </c>
      <c r="H9" s="348">
        <v>693</v>
      </c>
      <c r="I9" s="348">
        <v>692</v>
      </c>
      <c r="J9" s="348">
        <v>1</v>
      </c>
      <c r="K9" s="348">
        <v>473</v>
      </c>
      <c r="L9" s="348">
        <v>219</v>
      </c>
      <c r="M9" s="349">
        <v>1.108974358974359</v>
      </c>
      <c r="N9" s="350">
        <v>0.68253968253968256</v>
      </c>
    </row>
    <row r="10" spans="1:14" x14ac:dyDescent="0.25">
      <c r="A10" s="346">
        <v>7</v>
      </c>
      <c r="B10" s="347" t="s">
        <v>221</v>
      </c>
      <c r="C10" s="347" t="s">
        <v>16</v>
      </c>
      <c r="D10" s="348">
        <v>33</v>
      </c>
      <c r="E10" s="348">
        <v>1000</v>
      </c>
      <c r="F10" s="348">
        <v>18</v>
      </c>
      <c r="G10" s="348">
        <v>556</v>
      </c>
      <c r="H10" s="348">
        <v>438</v>
      </c>
      <c r="I10" s="348">
        <v>438</v>
      </c>
      <c r="J10" s="348">
        <v>0</v>
      </c>
      <c r="K10" s="348">
        <v>274</v>
      </c>
      <c r="L10" s="348">
        <v>164</v>
      </c>
      <c r="M10" s="349">
        <v>0.78776978417266186</v>
      </c>
      <c r="N10" s="350">
        <v>0.62557077625570778</v>
      </c>
    </row>
    <row r="11" spans="1:14" x14ac:dyDescent="0.25">
      <c r="A11" s="346">
        <v>8</v>
      </c>
      <c r="B11" s="347" t="s">
        <v>222</v>
      </c>
      <c r="C11" s="347" t="s">
        <v>16</v>
      </c>
      <c r="D11" s="348">
        <v>30</v>
      </c>
      <c r="E11" s="348">
        <v>1000</v>
      </c>
      <c r="F11" s="348">
        <v>21</v>
      </c>
      <c r="G11" s="348">
        <v>606</v>
      </c>
      <c r="H11" s="348">
        <v>437</v>
      </c>
      <c r="I11" s="348">
        <v>437</v>
      </c>
      <c r="J11" s="348">
        <v>0</v>
      </c>
      <c r="K11" s="348">
        <v>209</v>
      </c>
      <c r="L11" s="348">
        <v>228</v>
      </c>
      <c r="M11" s="349">
        <v>0.72112211221122113</v>
      </c>
      <c r="N11" s="350">
        <v>0.47826086956521741</v>
      </c>
    </row>
    <row r="12" spans="1:14" x14ac:dyDescent="0.25">
      <c r="A12" s="346">
        <v>9</v>
      </c>
      <c r="B12" s="347" t="s">
        <v>223</v>
      </c>
      <c r="C12" s="347" t="s">
        <v>16</v>
      </c>
      <c r="D12" s="348">
        <v>40</v>
      </c>
      <c r="E12" s="348">
        <v>1150</v>
      </c>
      <c r="F12" s="348">
        <v>16</v>
      </c>
      <c r="G12" s="348">
        <v>491</v>
      </c>
      <c r="H12" s="348">
        <v>401</v>
      </c>
      <c r="I12" s="348">
        <v>401</v>
      </c>
      <c r="J12" s="348">
        <v>0</v>
      </c>
      <c r="K12" s="348">
        <v>205</v>
      </c>
      <c r="L12" s="348">
        <v>196</v>
      </c>
      <c r="M12" s="349">
        <v>0.81670061099796332</v>
      </c>
      <c r="N12" s="350">
        <v>0.51122194513715713</v>
      </c>
    </row>
    <row r="13" spans="1:14" x14ac:dyDescent="0.25">
      <c r="A13" s="346">
        <v>10</v>
      </c>
      <c r="B13" s="347" t="s">
        <v>224</v>
      </c>
      <c r="C13" s="347" t="s">
        <v>16</v>
      </c>
      <c r="D13" s="348">
        <v>33</v>
      </c>
      <c r="E13" s="348">
        <v>1000</v>
      </c>
      <c r="F13" s="348">
        <v>20</v>
      </c>
      <c r="G13" s="348">
        <v>594</v>
      </c>
      <c r="H13" s="348">
        <v>594</v>
      </c>
      <c r="I13" s="348">
        <v>592</v>
      </c>
      <c r="J13" s="348">
        <v>2</v>
      </c>
      <c r="K13" s="348">
        <v>276</v>
      </c>
      <c r="L13" s="348">
        <v>316</v>
      </c>
      <c r="M13" s="349">
        <v>0.99663299663299665</v>
      </c>
      <c r="N13" s="350">
        <v>0.46464646464646464</v>
      </c>
    </row>
    <row r="14" spans="1:14" x14ac:dyDescent="0.25">
      <c r="A14" s="346">
        <v>11</v>
      </c>
      <c r="B14" s="347" t="s">
        <v>225</v>
      </c>
      <c r="C14" s="347" t="s">
        <v>16</v>
      </c>
      <c r="D14" s="348">
        <v>33</v>
      </c>
      <c r="E14" s="348">
        <v>1000</v>
      </c>
      <c r="F14" s="348">
        <v>17</v>
      </c>
      <c r="G14" s="348">
        <v>494</v>
      </c>
      <c r="H14" s="348">
        <v>513</v>
      </c>
      <c r="I14" s="348">
        <v>511</v>
      </c>
      <c r="J14" s="348">
        <v>2</v>
      </c>
      <c r="K14" s="348">
        <v>171</v>
      </c>
      <c r="L14" s="348">
        <v>340</v>
      </c>
      <c r="M14" s="349">
        <v>1.034412955465587</v>
      </c>
      <c r="N14" s="350">
        <v>0.33333333333333331</v>
      </c>
    </row>
    <row r="15" spans="1:14" x14ac:dyDescent="0.25">
      <c r="A15" s="346">
        <v>12</v>
      </c>
      <c r="B15" s="347" t="s">
        <v>226</v>
      </c>
      <c r="C15" s="347" t="s">
        <v>16</v>
      </c>
      <c r="D15" s="348">
        <v>35</v>
      </c>
      <c r="E15" s="348">
        <v>1150</v>
      </c>
      <c r="F15" s="348">
        <v>21</v>
      </c>
      <c r="G15" s="348">
        <v>649</v>
      </c>
      <c r="H15" s="348">
        <v>318</v>
      </c>
      <c r="I15" s="348">
        <v>318</v>
      </c>
      <c r="J15" s="348">
        <v>0</v>
      </c>
      <c r="K15" s="348">
        <v>223</v>
      </c>
      <c r="L15" s="348">
        <v>95</v>
      </c>
      <c r="M15" s="349">
        <v>0.48998459167950692</v>
      </c>
      <c r="N15" s="350">
        <v>0.70125786163522008</v>
      </c>
    </row>
    <row r="16" spans="1:14" x14ac:dyDescent="0.25">
      <c r="A16" s="346">
        <v>13</v>
      </c>
      <c r="B16" s="347" t="s">
        <v>227</v>
      </c>
      <c r="C16" s="347" t="s">
        <v>20</v>
      </c>
      <c r="D16" s="348">
        <v>38</v>
      </c>
      <c r="E16" s="348">
        <v>1150</v>
      </c>
      <c r="F16" s="348">
        <v>15</v>
      </c>
      <c r="G16" s="348">
        <v>394</v>
      </c>
      <c r="H16" s="348">
        <v>376</v>
      </c>
      <c r="I16" s="348">
        <v>376</v>
      </c>
      <c r="J16" s="348">
        <v>0</v>
      </c>
      <c r="K16" s="348">
        <v>191</v>
      </c>
      <c r="L16" s="348">
        <v>185</v>
      </c>
      <c r="M16" s="349">
        <v>0.95431472081218272</v>
      </c>
      <c r="N16" s="350">
        <v>0.50797872340425532</v>
      </c>
    </row>
    <row r="17" spans="1:14" x14ac:dyDescent="0.25">
      <c r="A17" s="346">
        <v>14</v>
      </c>
      <c r="B17" s="347" t="s">
        <v>228</v>
      </c>
      <c r="C17" s="347" t="s">
        <v>33</v>
      </c>
      <c r="D17" s="348">
        <v>39</v>
      </c>
      <c r="E17" s="348">
        <v>1000</v>
      </c>
      <c r="F17" s="348">
        <v>26</v>
      </c>
      <c r="G17" s="348">
        <v>667</v>
      </c>
      <c r="H17" s="348">
        <v>386</v>
      </c>
      <c r="I17" s="348">
        <v>369</v>
      </c>
      <c r="J17" s="348">
        <v>17</v>
      </c>
      <c r="K17" s="348">
        <v>189</v>
      </c>
      <c r="L17" s="348">
        <v>180</v>
      </c>
      <c r="M17" s="349">
        <v>0.55322338830584705</v>
      </c>
      <c r="N17" s="350">
        <v>0.48963730569948188</v>
      </c>
    </row>
    <row r="18" spans="1:14" x14ac:dyDescent="0.25">
      <c r="A18" s="346">
        <v>15</v>
      </c>
      <c r="B18" s="347" t="s">
        <v>229</v>
      </c>
      <c r="C18" s="347" t="s">
        <v>33</v>
      </c>
      <c r="D18" s="348">
        <v>40</v>
      </c>
      <c r="E18" s="348">
        <v>1000</v>
      </c>
      <c r="F18" s="348">
        <v>28</v>
      </c>
      <c r="G18" s="348">
        <v>715</v>
      </c>
      <c r="H18" s="348">
        <v>419</v>
      </c>
      <c r="I18" s="348">
        <v>385</v>
      </c>
      <c r="J18" s="348">
        <v>34</v>
      </c>
      <c r="K18" s="348">
        <v>259</v>
      </c>
      <c r="L18" s="348">
        <v>126</v>
      </c>
      <c r="M18" s="349">
        <v>0.53846153846153844</v>
      </c>
      <c r="N18" s="350">
        <v>0.61813842482100234</v>
      </c>
    </row>
    <row r="19" spans="1:14" x14ac:dyDescent="0.25">
      <c r="A19" s="346">
        <v>16</v>
      </c>
      <c r="B19" s="347" t="s">
        <v>230</v>
      </c>
      <c r="C19" s="347" t="s">
        <v>23</v>
      </c>
      <c r="D19" s="348">
        <v>38</v>
      </c>
      <c r="E19" s="348">
        <v>1150</v>
      </c>
      <c r="F19" s="348">
        <v>20</v>
      </c>
      <c r="G19" s="348">
        <v>551</v>
      </c>
      <c r="H19" s="348">
        <v>284</v>
      </c>
      <c r="I19" s="348">
        <v>284</v>
      </c>
      <c r="J19" s="348">
        <v>0</v>
      </c>
      <c r="K19" s="348">
        <v>148</v>
      </c>
      <c r="L19" s="348">
        <v>136</v>
      </c>
      <c r="M19" s="349">
        <v>0.51542649727767698</v>
      </c>
      <c r="N19" s="350">
        <v>0.52112676056338025</v>
      </c>
    </row>
    <row r="20" spans="1:14" x14ac:dyDescent="0.25">
      <c r="A20" s="346">
        <v>17</v>
      </c>
      <c r="B20" s="347" t="s">
        <v>231</v>
      </c>
      <c r="C20" s="347" t="s">
        <v>23</v>
      </c>
      <c r="D20" s="348">
        <v>33</v>
      </c>
      <c r="E20" s="348">
        <v>1000</v>
      </c>
      <c r="F20" s="348">
        <v>16</v>
      </c>
      <c r="G20" s="348">
        <v>391</v>
      </c>
      <c r="H20" s="348">
        <v>318</v>
      </c>
      <c r="I20" s="348">
        <v>318</v>
      </c>
      <c r="J20" s="348">
        <v>0</v>
      </c>
      <c r="K20" s="348">
        <v>179</v>
      </c>
      <c r="L20" s="348">
        <v>139</v>
      </c>
      <c r="M20" s="349">
        <v>0.8132992327365729</v>
      </c>
      <c r="N20" s="350">
        <v>0.56289308176100628</v>
      </c>
    </row>
    <row r="21" spans="1:14" x14ac:dyDescent="0.25">
      <c r="A21" s="346">
        <v>18</v>
      </c>
      <c r="B21" s="347" t="s">
        <v>232</v>
      </c>
      <c r="C21" s="347" t="s">
        <v>23</v>
      </c>
      <c r="D21" s="348">
        <v>39</v>
      </c>
      <c r="E21" s="348">
        <v>1150</v>
      </c>
      <c r="F21" s="348">
        <v>24</v>
      </c>
      <c r="G21" s="348">
        <v>757</v>
      </c>
      <c r="H21" s="348">
        <v>474</v>
      </c>
      <c r="I21" s="348">
        <v>464</v>
      </c>
      <c r="J21" s="348">
        <v>10</v>
      </c>
      <c r="K21" s="348">
        <v>162</v>
      </c>
      <c r="L21" s="348">
        <v>302</v>
      </c>
      <c r="M21" s="349">
        <v>0.61294583883751652</v>
      </c>
      <c r="N21" s="350">
        <v>0.34177215189873417</v>
      </c>
    </row>
    <row r="22" spans="1:14" x14ac:dyDescent="0.25">
      <c r="A22" s="346">
        <v>19</v>
      </c>
      <c r="B22" s="347" t="s">
        <v>233</v>
      </c>
      <c r="C22" s="347" t="s">
        <v>23</v>
      </c>
      <c r="D22" s="348">
        <v>30</v>
      </c>
      <c r="E22" s="348">
        <v>1000</v>
      </c>
      <c r="F22" s="348">
        <v>24</v>
      </c>
      <c r="G22" s="348">
        <v>822</v>
      </c>
      <c r="H22" s="348">
        <v>584</v>
      </c>
      <c r="I22" s="348">
        <v>575</v>
      </c>
      <c r="J22" s="348">
        <v>9</v>
      </c>
      <c r="K22" s="348">
        <v>323</v>
      </c>
      <c r="L22" s="348">
        <v>252</v>
      </c>
      <c r="M22" s="349">
        <v>0.6995133819951338</v>
      </c>
      <c r="N22" s="350">
        <v>0.55308219178082196</v>
      </c>
    </row>
    <row r="23" spans="1:14" x14ac:dyDescent="0.25">
      <c r="A23" s="346">
        <v>20</v>
      </c>
      <c r="B23" s="347" t="s">
        <v>234</v>
      </c>
      <c r="C23" s="347" t="s">
        <v>23</v>
      </c>
      <c r="D23" s="348">
        <v>36</v>
      </c>
      <c r="E23" s="348">
        <v>1150</v>
      </c>
      <c r="F23" s="348">
        <v>24</v>
      </c>
      <c r="G23" s="348">
        <v>767</v>
      </c>
      <c r="H23" s="348">
        <v>289</v>
      </c>
      <c r="I23" s="348">
        <v>289</v>
      </c>
      <c r="J23" s="348">
        <v>0</v>
      </c>
      <c r="K23" s="348">
        <v>70</v>
      </c>
      <c r="L23" s="348">
        <v>219</v>
      </c>
      <c r="M23" s="349">
        <v>0.37679269882659711</v>
      </c>
      <c r="N23" s="350">
        <v>0.24221453287197231</v>
      </c>
    </row>
    <row r="24" spans="1:14" x14ac:dyDescent="0.25">
      <c r="A24" s="346">
        <v>21</v>
      </c>
      <c r="B24" s="347" t="s">
        <v>235</v>
      </c>
      <c r="C24" s="347" t="s">
        <v>23</v>
      </c>
      <c r="D24" s="348">
        <v>30</v>
      </c>
      <c r="E24" s="348">
        <v>1000</v>
      </c>
      <c r="F24" s="348">
        <v>24</v>
      </c>
      <c r="G24" s="348">
        <v>760</v>
      </c>
      <c r="H24" s="348">
        <v>699</v>
      </c>
      <c r="I24" s="348">
        <v>699</v>
      </c>
      <c r="J24" s="348">
        <v>0</v>
      </c>
      <c r="K24" s="348">
        <v>401</v>
      </c>
      <c r="L24" s="348">
        <v>298</v>
      </c>
      <c r="M24" s="349">
        <v>0.91973684210526319</v>
      </c>
      <c r="N24" s="350">
        <v>0.57367668097281832</v>
      </c>
    </row>
    <row r="25" spans="1:14" x14ac:dyDescent="0.25">
      <c r="A25" s="346">
        <v>22</v>
      </c>
      <c r="B25" s="347" t="s">
        <v>236</v>
      </c>
      <c r="C25" s="347" t="s">
        <v>23</v>
      </c>
      <c r="D25" s="348">
        <v>39</v>
      </c>
      <c r="E25" s="348">
        <v>1000</v>
      </c>
      <c r="F25" s="348">
        <v>20</v>
      </c>
      <c r="G25" s="348">
        <v>558</v>
      </c>
      <c r="H25" s="348">
        <v>501</v>
      </c>
      <c r="I25" s="348">
        <v>478</v>
      </c>
      <c r="J25" s="348">
        <v>23</v>
      </c>
      <c r="K25" s="348">
        <v>243</v>
      </c>
      <c r="L25" s="348">
        <v>235</v>
      </c>
      <c r="M25" s="349">
        <v>0.85663082437275984</v>
      </c>
      <c r="N25" s="350">
        <v>0.48502994011976047</v>
      </c>
    </row>
    <row r="26" spans="1:14" x14ac:dyDescent="0.25">
      <c r="A26" s="346">
        <v>23</v>
      </c>
      <c r="B26" s="347" t="s">
        <v>237</v>
      </c>
      <c r="C26" s="347" t="s">
        <v>238</v>
      </c>
      <c r="D26" s="348">
        <v>37</v>
      </c>
      <c r="E26" s="348">
        <v>1000</v>
      </c>
      <c r="F26" s="348">
        <v>25</v>
      </c>
      <c r="G26" s="348">
        <v>777</v>
      </c>
      <c r="H26" s="348">
        <v>626</v>
      </c>
      <c r="I26" s="348">
        <v>626</v>
      </c>
      <c r="J26" s="348">
        <v>0</v>
      </c>
      <c r="K26" s="348">
        <v>332</v>
      </c>
      <c r="L26" s="348">
        <v>294</v>
      </c>
      <c r="M26" s="349">
        <v>0.80566280566280568</v>
      </c>
      <c r="N26" s="350">
        <v>0.53035143769968052</v>
      </c>
    </row>
    <row r="27" spans="1:14" x14ac:dyDescent="0.25">
      <c r="A27" s="346">
        <v>24</v>
      </c>
      <c r="B27" s="347" t="s">
        <v>239</v>
      </c>
      <c r="C27" s="347" t="s">
        <v>238</v>
      </c>
      <c r="D27" s="348">
        <v>38</v>
      </c>
      <c r="E27" s="348">
        <v>1150</v>
      </c>
      <c r="F27" s="348">
        <v>23</v>
      </c>
      <c r="G27" s="348">
        <v>701</v>
      </c>
      <c r="H27" s="348">
        <v>601</v>
      </c>
      <c r="I27" s="348">
        <v>572</v>
      </c>
      <c r="J27" s="348">
        <v>29</v>
      </c>
      <c r="K27" s="348">
        <v>351</v>
      </c>
      <c r="L27" s="348">
        <v>221</v>
      </c>
      <c r="M27" s="349">
        <v>0.81597717546362336</v>
      </c>
      <c r="N27" s="350">
        <v>0.58402662229617308</v>
      </c>
    </row>
    <row r="28" spans="1:14" x14ac:dyDescent="0.25">
      <c r="A28" s="346">
        <v>25</v>
      </c>
      <c r="B28" s="347" t="s">
        <v>221</v>
      </c>
      <c r="C28" s="347" t="s">
        <v>238</v>
      </c>
      <c r="D28" s="348">
        <v>33</v>
      </c>
      <c r="E28" s="348">
        <v>1000</v>
      </c>
      <c r="F28" s="348">
        <v>28</v>
      </c>
      <c r="G28" s="348">
        <v>775</v>
      </c>
      <c r="H28" s="348">
        <v>592</v>
      </c>
      <c r="I28" s="348">
        <v>585</v>
      </c>
      <c r="J28" s="348">
        <v>7</v>
      </c>
      <c r="K28" s="348">
        <v>353</v>
      </c>
      <c r="L28" s="348">
        <v>232</v>
      </c>
      <c r="M28" s="349">
        <v>0.75483870967741939</v>
      </c>
      <c r="N28" s="350">
        <v>0.59628378378378377</v>
      </c>
    </row>
    <row r="29" spans="1:14" x14ac:dyDescent="0.25">
      <c r="A29" s="346">
        <v>26</v>
      </c>
      <c r="B29" s="347" t="s">
        <v>240</v>
      </c>
      <c r="C29" s="347" t="s">
        <v>15</v>
      </c>
      <c r="D29" s="348">
        <v>40</v>
      </c>
      <c r="E29" s="348">
        <v>1150</v>
      </c>
      <c r="F29" s="348">
        <v>25</v>
      </c>
      <c r="G29" s="348">
        <v>691</v>
      </c>
      <c r="H29" s="348">
        <v>574</v>
      </c>
      <c r="I29" s="348">
        <v>574</v>
      </c>
      <c r="J29" s="348">
        <v>0</v>
      </c>
      <c r="K29" s="348">
        <v>350</v>
      </c>
      <c r="L29" s="348">
        <v>224</v>
      </c>
      <c r="M29" s="349">
        <v>0.83068017366136038</v>
      </c>
      <c r="N29" s="350">
        <v>0.6097560975609756</v>
      </c>
    </row>
    <row r="30" spans="1:14" x14ac:dyDescent="0.25">
      <c r="A30" s="346">
        <v>27</v>
      </c>
      <c r="B30" s="347" t="s">
        <v>241</v>
      </c>
      <c r="C30" s="347" t="s">
        <v>15</v>
      </c>
      <c r="D30" s="348">
        <v>33</v>
      </c>
      <c r="E30" s="348">
        <v>1150</v>
      </c>
      <c r="F30" s="348">
        <v>27</v>
      </c>
      <c r="G30" s="348">
        <v>873</v>
      </c>
      <c r="H30" s="348">
        <v>613</v>
      </c>
      <c r="I30" s="348">
        <v>613</v>
      </c>
      <c r="J30" s="348">
        <v>0</v>
      </c>
      <c r="K30" s="348">
        <v>320</v>
      </c>
      <c r="L30" s="348">
        <v>293</v>
      </c>
      <c r="M30" s="349">
        <v>0.70217640320733099</v>
      </c>
      <c r="N30" s="350">
        <v>0.52202283849918429</v>
      </c>
    </row>
    <row r="31" spans="1:14" x14ac:dyDescent="0.25">
      <c r="A31" s="346">
        <v>28</v>
      </c>
      <c r="B31" s="347" t="s">
        <v>242</v>
      </c>
      <c r="C31" s="347" t="s">
        <v>15</v>
      </c>
      <c r="D31" s="348">
        <v>36</v>
      </c>
      <c r="E31" s="348">
        <v>1150</v>
      </c>
      <c r="F31" s="348">
        <v>27</v>
      </c>
      <c r="G31" s="348">
        <v>884</v>
      </c>
      <c r="H31" s="348">
        <v>640</v>
      </c>
      <c r="I31" s="348">
        <v>640</v>
      </c>
      <c r="J31" s="348">
        <v>0</v>
      </c>
      <c r="K31" s="348">
        <v>386</v>
      </c>
      <c r="L31" s="348">
        <v>254</v>
      </c>
      <c r="M31" s="349">
        <v>0.72398190045248867</v>
      </c>
      <c r="N31" s="350">
        <v>0.60312500000000002</v>
      </c>
    </row>
    <row r="32" spans="1:14" x14ac:dyDescent="0.25">
      <c r="A32" s="346">
        <v>29</v>
      </c>
      <c r="B32" s="347" t="s">
        <v>243</v>
      </c>
      <c r="C32" s="347" t="s">
        <v>15</v>
      </c>
      <c r="D32" s="348">
        <v>40</v>
      </c>
      <c r="E32" s="348">
        <v>1150</v>
      </c>
      <c r="F32" s="348">
        <v>24</v>
      </c>
      <c r="G32" s="348">
        <v>541</v>
      </c>
      <c r="H32" s="348">
        <v>380</v>
      </c>
      <c r="I32" s="348">
        <v>380</v>
      </c>
      <c r="J32" s="348">
        <v>0</v>
      </c>
      <c r="K32" s="348">
        <v>264</v>
      </c>
      <c r="L32" s="348">
        <v>116</v>
      </c>
      <c r="M32" s="349">
        <v>0.70240295748613679</v>
      </c>
      <c r="N32" s="350">
        <v>0.69473684210526321</v>
      </c>
    </row>
    <row r="33" spans="1:14" x14ac:dyDescent="0.25">
      <c r="A33" s="346">
        <v>30</v>
      </c>
      <c r="B33" s="347" t="s">
        <v>244</v>
      </c>
      <c r="C33" s="347" t="s">
        <v>15</v>
      </c>
      <c r="D33" s="348">
        <v>41</v>
      </c>
      <c r="E33" s="348">
        <v>1150</v>
      </c>
      <c r="F33" s="348">
        <v>27</v>
      </c>
      <c r="G33" s="348">
        <v>835</v>
      </c>
      <c r="H33" s="348">
        <v>610</v>
      </c>
      <c r="I33" s="348">
        <v>610</v>
      </c>
      <c r="J33" s="348">
        <v>0</v>
      </c>
      <c r="K33" s="348">
        <v>329</v>
      </c>
      <c r="L33" s="348">
        <v>281</v>
      </c>
      <c r="M33" s="349">
        <v>0.73053892215568861</v>
      </c>
      <c r="N33" s="350">
        <v>0.53934426229508192</v>
      </c>
    </row>
    <row r="34" spans="1:14" x14ac:dyDescent="0.25">
      <c r="A34" s="346">
        <v>31</v>
      </c>
      <c r="B34" s="347" t="s">
        <v>245</v>
      </c>
      <c r="C34" s="347" t="s">
        <v>15</v>
      </c>
      <c r="D34" s="348">
        <v>42</v>
      </c>
      <c r="E34" s="348">
        <v>1150</v>
      </c>
      <c r="F34" s="348">
        <v>30</v>
      </c>
      <c r="G34" s="348">
        <v>718</v>
      </c>
      <c r="H34" s="348">
        <v>610</v>
      </c>
      <c r="I34" s="348">
        <v>610</v>
      </c>
      <c r="J34" s="348">
        <v>0</v>
      </c>
      <c r="K34" s="348">
        <v>404</v>
      </c>
      <c r="L34" s="348">
        <v>206</v>
      </c>
      <c r="M34" s="349">
        <v>0.84958217270194991</v>
      </c>
      <c r="N34" s="350">
        <v>0.6622950819672131</v>
      </c>
    </row>
    <row r="35" spans="1:14" x14ac:dyDescent="0.25">
      <c r="A35" s="346">
        <v>32</v>
      </c>
      <c r="B35" s="347" t="s">
        <v>246</v>
      </c>
      <c r="C35" s="347" t="s">
        <v>15</v>
      </c>
      <c r="D35" s="348">
        <v>40</v>
      </c>
      <c r="E35" s="348">
        <v>1150</v>
      </c>
      <c r="F35" s="348">
        <v>27</v>
      </c>
      <c r="G35" s="348">
        <v>705</v>
      </c>
      <c r="H35" s="348">
        <v>510</v>
      </c>
      <c r="I35" s="348">
        <v>510</v>
      </c>
      <c r="J35" s="348">
        <v>0</v>
      </c>
      <c r="K35" s="348">
        <v>376</v>
      </c>
      <c r="L35" s="348">
        <v>134</v>
      </c>
      <c r="M35" s="349">
        <v>0.72340425531914898</v>
      </c>
      <c r="N35" s="350">
        <v>0.73725490196078436</v>
      </c>
    </row>
    <row r="36" spans="1:14" x14ac:dyDescent="0.25">
      <c r="A36" s="346">
        <v>33</v>
      </c>
      <c r="B36" s="347" t="s">
        <v>247</v>
      </c>
      <c r="C36" s="347" t="s">
        <v>15</v>
      </c>
      <c r="D36" s="348">
        <v>40</v>
      </c>
      <c r="E36" s="348">
        <v>1150</v>
      </c>
      <c r="F36" s="348">
        <v>28</v>
      </c>
      <c r="G36" s="348">
        <v>742</v>
      </c>
      <c r="H36" s="348">
        <v>500</v>
      </c>
      <c r="I36" s="348">
        <v>500</v>
      </c>
      <c r="J36" s="348">
        <v>0</v>
      </c>
      <c r="K36" s="348">
        <v>255</v>
      </c>
      <c r="L36" s="348">
        <v>245</v>
      </c>
      <c r="M36" s="349">
        <v>0.67385444743935308</v>
      </c>
      <c r="N36" s="350">
        <v>0.51</v>
      </c>
    </row>
    <row r="37" spans="1:14" x14ac:dyDescent="0.25">
      <c r="A37" s="346">
        <v>34</v>
      </c>
      <c r="B37" s="347" t="s">
        <v>248</v>
      </c>
      <c r="C37" s="347" t="s">
        <v>26</v>
      </c>
      <c r="D37" s="348">
        <v>39</v>
      </c>
      <c r="E37" s="348">
        <v>1150</v>
      </c>
      <c r="F37" s="348">
        <v>18</v>
      </c>
      <c r="G37" s="348">
        <v>502</v>
      </c>
      <c r="H37" s="348">
        <v>287</v>
      </c>
      <c r="I37" s="348">
        <v>287</v>
      </c>
      <c r="J37" s="348">
        <v>0</v>
      </c>
      <c r="K37" s="348">
        <v>111</v>
      </c>
      <c r="L37" s="348">
        <v>176</v>
      </c>
      <c r="M37" s="349">
        <v>0.57171314741035861</v>
      </c>
      <c r="N37" s="350">
        <v>0.38675958188153309</v>
      </c>
    </row>
    <row r="38" spans="1:14" ht="15.75" thickBot="1" x14ac:dyDescent="0.3">
      <c r="A38" s="361">
        <v>35</v>
      </c>
      <c r="B38" s="362" t="s">
        <v>249</v>
      </c>
      <c r="C38" s="362" t="s">
        <v>26</v>
      </c>
      <c r="D38" s="363">
        <v>39</v>
      </c>
      <c r="E38" s="363">
        <v>1150</v>
      </c>
      <c r="F38" s="363">
        <v>22</v>
      </c>
      <c r="G38" s="363">
        <v>614</v>
      </c>
      <c r="H38" s="363">
        <v>579</v>
      </c>
      <c r="I38" s="363">
        <v>579</v>
      </c>
      <c r="J38" s="363">
        <v>0</v>
      </c>
      <c r="K38" s="363">
        <v>195</v>
      </c>
      <c r="L38" s="363">
        <v>384</v>
      </c>
      <c r="M38" s="364">
        <v>0.94299674267100975</v>
      </c>
      <c r="N38" s="365">
        <v>0.33678756476683935</v>
      </c>
    </row>
    <row r="39" spans="1:14" ht="15.75" thickBot="1" x14ac:dyDescent="0.3">
      <c r="A39" s="371" t="s">
        <v>438</v>
      </c>
      <c r="B39" s="372"/>
      <c r="C39" s="373"/>
      <c r="D39" s="366">
        <v>1275</v>
      </c>
      <c r="E39" s="366">
        <v>38000</v>
      </c>
      <c r="F39" s="366">
        <v>799</v>
      </c>
      <c r="G39" s="366">
        <v>23068</v>
      </c>
      <c r="H39" s="366">
        <v>17532</v>
      </c>
      <c r="I39" s="366">
        <v>17339</v>
      </c>
      <c r="J39" s="366">
        <v>193</v>
      </c>
      <c r="K39" s="366">
        <v>9661</v>
      </c>
      <c r="L39" s="366">
        <v>7678</v>
      </c>
      <c r="M39" s="367">
        <v>0.75164730362406795</v>
      </c>
      <c r="N39" s="368">
        <v>0.55104950946840059</v>
      </c>
    </row>
  </sheetData>
  <mergeCells count="10">
    <mergeCell ref="D2:E2"/>
    <mergeCell ref="F2:H2"/>
    <mergeCell ref="I2:J2"/>
    <mergeCell ref="M2:N2"/>
    <mergeCell ref="A2:A3"/>
    <mergeCell ref="B2:B3"/>
    <mergeCell ref="C2:C3"/>
    <mergeCell ref="A39:C39"/>
    <mergeCell ref="A1:N1"/>
    <mergeCell ref="K2:L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73098-F280-4F02-A020-FB1FCDD7A7F5}">
  <dimension ref="A1:G44"/>
  <sheetViews>
    <sheetView workbookViewId="0">
      <selection activeCell="G51" sqref="G51"/>
    </sheetView>
  </sheetViews>
  <sheetFormatPr defaultRowHeight="15" x14ac:dyDescent="0.25"/>
  <cols>
    <col min="1" max="1" width="6.140625" bestFit="1" customWidth="1"/>
    <col min="2" max="2" width="20.7109375" customWidth="1"/>
    <col min="3" max="3" width="21.7109375" bestFit="1" customWidth="1"/>
    <col min="4" max="4" width="22.5703125" customWidth="1"/>
    <col min="5" max="5" width="18.7109375" customWidth="1"/>
    <col min="6" max="6" width="23.5703125" bestFit="1" customWidth="1"/>
    <col min="7" max="7" width="132.5703125" bestFit="1" customWidth="1"/>
  </cols>
  <sheetData>
    <row r="1" spans="1:7" ht="27" thickBot="1" x14ac:dyDescent="0.3">
      <c r="A1" s="383" t="s">
        <v>439</v>
      </c>
      <c r="B1" s="384"/>
      <c r="C1" s="384"/>
      <c r="D1" s="384"/>
      <c r="E1" s="384"/>
      <c r="F1" s="384"/>
      <c r="G1" s="385"/>
    </row>
    <row r="2" spans="1:7" ht="38.25" thickBot="1" x14ac:dyDescent="0.3">
      <c r="A2" s="386" t="s">
        <v>57</v>
      </c>
      <c r="B2" s="387" t="s">
        <v>440</v>
      </c>
      <c r="C2" s="387" t="s">
        <v>251</v>
      </c>
      <c r="D2" s="387" t="s">
        <v>252</v>
      </c>
      <c r="E2" s="387" t="s">
        <v>441</v>
      </c>
      <c r="F2" s="387" t="s">
        <v>442</v>
      </c>
      <c r="G2" s="388" t="s">
        <v>253</v>
      </c>
    </row>
    <row r="3" spans="1:7" x14ac:dyDescent="0.25">
      <c r="A3" s="389">
        <v>1</v>
      </c>
      <c r="B3" s="390">
        <v>51001</v>
      </c>
      <c r="C3" s="390" t="s">
        <v>172</v>
      </c>
      <c r="D3" s="390" t="s">
        <v>443</v>
      </c>
      <c r="E3" s="391" t="s">
        <v>444</v>
      </c>
      <c r="F3" s="392" t="s">
        <v>67</v>
      </c>
      <c r="G3" s="393" t="s">
        <v>445</v>
      </c>
    </row>
    <row r="4" spans="1:7" x14ac:dyDescent="0.25">
      <c r="A4" s="389">
        <v>2</v>
      </c>
      <c r="B4" s="394">
        <v>50201</v>
      </c>
      <c r="C4" s="394" t="s">
        <v>152</v>
      </c>
      <c r="D4" s="390" t="s">
        <v>443</v>
      </c>
      <c r="E4" s="394" t="s">
        <v>446</v>
      </c>
      <c r="F4" s="394" t="s">
        <v>75</v>
      </c>
      <c r="G4" s="393" t="s">
        <v>447</v>
      </c>
    </row>
    <row r="5" spans="1:7" x14ac:dyDescent="0.25">
      <c r="A5" s="389">
        <v>3</v>
      </c>
      <c r="B5" s="395" t="s">
        <v>448</v>
      </c>
      <c r="C5" s="396" t="s">
        <v>255</v>
      </c>
      <c r="D5" s="396" t="s">
        <v>254</v>
      </c>
      <c r="E5" s="397" t="s">
        <v>449</v>
      </c>
      <c r="F5" s="396" t="s">
        <v>66</v>
      </c>
      <c r="G5" s="398" t="s">
        <v>450</v>
      </c>
    </row>
    <row r="6" spans="1:7" x14ac:dyDescent="0.25">
      <c r="A6" s="389">
        <v>4</v>
      </c>
      <c r="B6" s="392">
        <v>53401</v>
      </c>
      <c r="C6" s="392" t="s">
        <v>165</v>
      </c>
      <c r="D6" s="390" t="s">
        <v>443</v>
      </c>
      <c r="E6" s="399">
        <v>40811</v>
      </c>
      <c r="F6" s="392" t="s">
        <v>67</v>
      </c>
      <c r="G6" s="393" t="s">
        <v>451</v>
      </c>
    </row>
    <row r="7" spans="1:7" x14ac:dyDescent="0.25">
      <c r="A7" s="389">
        <v>5</v>
      </c>
      <c r="B7" s="394">
        <v>51201</v>
      </c>
      <c r="C7" s="394" t="s">
        <v>168</v>
      </c>
      <c r="D7" s="390" t="s">
        <v>443</v>
      </c>
      <c r="E7" s="400">
        <v>40771</v>
      </c>
      <c r="F7" s="394" t="s">
        <v>71</v>
      </c>
      <c r="G7" s="393" t="s">
        <v>452</v>
      </c>
    </row>
    <row r="8" spans="1:7" x14ac:dyDescent="0.25">
      <c r="A8" s="389">
        <v>6</v>
      </c>
      <c r="B8" s="396" t="s">
        <v>453</v>
      </c>
      <c r="C8" s="396" t="s">
        <v>163</v>
      </c>
      <c r="D8" s="396" t="s">
        <v>254</v>
      </c>
      <c r="E8" s="396" t="s">
        <v>454</v>
      </c>
      <c r="F8" s="396" t="s">
        <v>66</v>
      </c>
      <c r="G8" s="398" t="s">
        <v>256</v>
      </c>
    </row>
    <row r="9" spans="1:7" x14ac:dyDescent="0.25">
      <c r="A9" s="389">
        <v>7</v>
      </c>
      <c r="B9" s="401" t="s">
        <v>448</v>
      </c>
      <c r="C9" s="402" t="s">
        <v>179</v>
      </c>
      <c r="D9" s="396" t="s">
        <v>254</v>
      </c>
      <c r="E9" s="403" t="s">
        <v>455</v>
      </c>
      <c r="F9" s="404" t="s">
        <v>67</v>
      </c>
      <c r="G9" s="393" t="s">
        <v>456</v>
      </c>
    </row>
    <row r="10" spans="1:7" x14ac:dyDescent="0.25">
      <c r="A10" s="389">
        <v>8</v>
      </c>
      <c r="B10" s="402">
        <v>50401</v>
      </c>
      <c r="C10" s="402" t="s">
        <v>176</v>
      </c>
      <c r="D10" s="390" t="s">
        <v>443</v>
      </c>
      <c r="E10" s="394" t="s">
        <v>457</v>
      </c>
      <c r="F10" s="394" t="s">
        <v>75</v>
      </c>
      <c r="G10" s="393" t="s">
        <v>458</v>
      </c>
    </row>
    <row r="11" spans="1:7" x14ac:dyDescent="0.25">
      <c r="A11" s="389">
        <v>9</v>
      </c>
      <c r="B11" s="405">
        <v>50801</v>
      </c>
      <c r="C11" s="405" t="s">
        <v>169</v>
      </c>
      <c r="D11" s="390" t="s">
        <v>443</v>
      </c>
      <c r="E11" s="406" t="s">
        <v>459</v>
      </c>
      <c r="F11" s="392" t="s">
        <v>67</v>
      </c>
      <c r="G11" s="393" t="s">
        <v>460</v>
      </c>
    </row>
    <row r="12" spans="1:7" x14ac:dyDescent="0.25">
      <c r="A12" s="389">
        <v>10</v>
      </c>
      <c r="B12" s="396" t="s">
        <v>461</v>
      </c>
      <c r="C12" s="396" t="s">
        <v>166</v>
      </c>
      <c r="D12" s="390" t="s">
        <v>443</v>
      </c>
      <c r="E12" s="396" t="s">
        <v>462</v>
      </c>
      <c r="F12" s="396" t="s">
        <v>66</v>
      </c>
      <c r="G12" s="398" t="s">
        <v>463</v>
      </c>
    </row>
    <row r="13" spans="1:7" x14ac:dyDescent="0.25">
      <c r="A13" s="389">
        <v>11</v>
      </c>
      <c r="B13" s="396">
        <v>53601</v>
      </c>
      <c r="C13" s="396" t="s">
        <v>464</v>
      </c>
      <c r="D13" s="390" t="s">
        <v>443</v>
      </c>
      <c r="E13" s="407" t="s">
        <v>465</v>
      </c>
      <c r="F13" s="392" t="s">
        <v>67</v>
      </c>
      <c r="G13" s="393" t="s">
        <v>466</v>
      </c>
    </row>
    <row r="14" spans="1:7" x14ac:dyDescent="0.25">
      <c r="A14" s="389">
        <v>12</v>
      </c>
      <c r="B14" s="396">
        <v>53501</v>
      </c>
      <c r="C14" s="396" t="s">
        <v>161</v>
      </c>
      <c r="D14" s="390" t="s">
        <v>443</v>
      </c>
      <c r="E14" s="407" t="s">
        <v>467</v>
      </c>
      <c r="F14" s="392" t="s">
        <v>67</v>
      </c>
      <c r="G14" s="393" t="s">
        <v>468</v>
      </c>
    </row>
    <row r="15" spans="1:7" x14ac:dyDescent="0.25">
      <c r="A15" s="389">
        <v>13</v>
      </c>
      <c r="B15" s="408">
        <v>51601</v>
      </c>
      <c r="C15" s="408" t="s">
        <v>159</v>
      </c>
      <c r="D15" s="390" t="s">
        <v>443</v>
      </c>
      <c r="E15" s="409" t="s">
        <v>469</v>
      </c>
      <c r="F15" s="392" t="s">
        <v>67</v>
      </c>
      <c r="G15" s="393" t="s">
        <v>470</v>
      </c>
    </row>
    <row r="16" spans="1:7" x14ac:dyDescent="0.25">
      <c r="A16" s="389">
        <v>14</v>
      </c>
      <c r="B16" s="410">
        <v>50901</v>
      </c>
      <c r="C16" s="396" t="s">
        <v>148</v>
      </c>
      <c r="D16" s="390" t="s">
        <v>443</v>
      </c>
      <c r="E16" s="411" t="s">
        <v>471</v>
      </c>
      <c r="F16" s="392" t="s">
        <v>26</v>
      </c>
      <c r="G16" s="393" t="s">
        <v>472</v>
      </c>
    </row>
    <row r="17" spans="1:7" x14ac:dyDescent="0.25">
      <c r="A17" s="389">
        <v>15</v>
      </c>
      <c r="B17" s="412" t="s">
        <v>448</v>
      </c>
      <c r="C17" s="394" t="s">
        <v>173</v>
      </c>
      <c r="D17" s="390" t="s">
        <v>443</v>
      </c>
      <c r="E17" s="400">
        <v>45981</v>
      </c>
      <c r="F17" s="394" t="s">
        <v>75</v>
      </c>
      <c r="G17" s="393" t="s">
        <v>473</v>
      </c>
    </row>
    <row r="18" spans="1:7" x14ac:dyDescent="0.25">
      <c r="A18" s="389">
        <v>16</v>
      </c>
      <c r="B18" s="394">
        <v>50501</v>
      </c>
      <c r="C18" s="394" t="s">
        <v>147</v>
      </c>
      <c r="D18" s="390" t="s">
        <v>443</v>
      </c>
      <c r="E18" s="394" t="s">
        <v>474</v>
      </c>
      <c r="F18" s="394" t="s">
        <v>75</v>
      </c>
      <c r="G18" s="393" t="s">
        <v>475</v>
      </c>
    </row>
    <row r="19" spans="1:7" ht="15" customHeight="1" x14ac:dyDescent="0.25">
      <c r="A19" s="389">
        <v>17</v>
      </c>
      <c r="B19" s="395" t="s">
        <v>448</v>
      </c>
      <c r="C19" s="396" t="s">
        <v>257</v>
      </c>
      <c r="D19" s="396" t="s">
        <v>254</v>
      </c>
      <c r="E19" s="397" t="s">
        <v>449</v>
      </c>
      <c r="F19" s="392" t="s">
        <v>26</v>
      </c>
      <c r="G19" s="393" t="s">
        <v>476</v>
      </c>
    </row>
    <row r="20" spans="1:7" x14ac:dyDescent="0.25">
      <c r="A20" s="389">
        <v>18</v>
      </c>
      <c r="B20" s="413">
        <v>53301</v>
      </c>
      <c r="C20" s="392" t="s">
        <v>153</v>
      </c>
      <c r="D20" s="390" t="s">
        <v>443</v>
      </c>
      <c r="E20" s="406" t="s">
        <v>477</v>
      </c>
      <c r="F20" s="392" t="s">
        <v>67</v>
      </c>
      <c r="G20" s="393" t="s">
        <v>478</v>
      </c>
    </row>
    <row r="21" spans="1:7" x14ac:dyDescent="0.25">
      <c r="A21" s="389">
        <v>19</v>
      </c>
      <c r="B21" s="394">
        <v>51801</v>
      </c>
      <c r="C21" s="414" t="s">
        <v>479</v>
      </c>
      <c r="D21" s="390" t="s">
        <v>443</v>
      </c>
      <c r="E21" s="394" t="s">
        <v>480</v>
      </c>
      <c r="F21" s="394" t="s">
        <v>75</v>
      </c>
      <c r="G21" s="393" t="s">
        <v>481</v>
      </c>
    </row>
    <row r="22" spans="1:7" x14ac:dyDescent="0.25">
      <c r="A22" s="389">
        <v>20</v>
      </c>
      <c r="B22" s="396" t="s">
        <v>482</v>
      </c>
      <c r="C22" s="414" t="s">
        <v>171</v>
      </c>
      <c r="D22" s="390" t="s">
        <v>443</v>
      </c>
      <c r="E22" s="396" t="s">
        <v>483</v>
      </c>
      <c r="F22" s="396" t="s">
        <v>66</v>
      </c>
      <c r="G22" s="398" t="s">
        <v>258</v>
      </c>
    </row>
    <row r="23" spans="1:7" x14ac:dyDescent="0.25">
      <c r="A23" s="389">
        <v>21</v>
      </c>
      <c r="B23" s="410">
        <v>50004</v>
      </c>
      <c r="C23" s="414" t="s">
        <v>149</v>
      </c>
      <c r="D23" s="390" t="s">
        <v>443</v>
      </c>
      <c r="E23" s="397" t="s">
        <v>449</v>
      </c>
      <c r="F23" s="396" t="s">
        <v>66</v>
      </c>
      <c r="G23" s="398" t="s">
        <v>484</v>
      </c>
    </row>
    <row r="24" spans="1:7" x14ac:dyDescent="0.25">
      <c r="A24" s="389">
        <v>22</v>
      </c>
      <c r="B24" s="394">
        <v>50003</v>
      </c>
      <c r="C24" s="414" t="s">
        <v>485</v>
      </c>
      <c r="D24" s="390" t="s">
        <v>443</v>
      </c>
      <c r="E24" s="394" t="s">
        <v>486</v>
      </c>
      <c r="F24" s="394" t="s">
        <v>75</v>
      </c>
      <c r="G24" s="393" t="s">
        <v>259</v>
      </c>
    </row>
    <row r="25" spans="1:7" x14ac:dyDescent="0.25">
      <c r="A25" s="389">
        <v>23</v>
      </c>
      <c r="B25" s="396" t="s">
        <v>487</v>
      </c>
      <c r="C25" s="414" t="s">
        <v>154</v>
      </c>
      <c r="D25" s="390" t="s">
        <v>443</v>
      </c>
      <c r="E25" s="396" t="s">
        <v>488</v>
      </c>
      <c r="F25" s="396" t="s">
        <v>66</v>
      </c>
      <c r="G25" s="398" t="s">
        <v>260</v>
      </c>
    </row>
    <row r="26" spans="1:7" x14ac:dyDescent="0.25">
      <c r="A26" s="389">
        <v>24</v>
      </c>
      <c r="B26" s="396" t="s">
        <v>489</v>
      </c>
      <c r="C26" s="396" t="s">
        <v>157</v>
      </c>
      <c r="D26" s="390" t="s">
        <v>443</v>
      </c>
      <c r="E26" s="396" t="s">
        <v>462</v>
      </c>
      <c r="F26" s="396" t="s">
        <v>66</v>
      </c>
      <c r="G26" s="398" t="s">
        <v>490</v>
      </c>
    </row>
    <row r="27" spans="1:7" x14ac:dyDescent="0.25">
      <c r="A27" s="389">
        <v>25</v>
      </c>
      <c r="B27" s="394">
        <v>53901</v>
      </c>
      <c r="C27" s="394" t="s">
        <v>181</v>
      </c>
      <c r="D27" s="390" t="s">
        <v>443</v>
      </c>
      <c r="E27" s="400">
        <v>40875</v>
      </c>
      <c r="F27" s="394" t="s">
        <v>71</v>
      </c>
      <c r="G27" s="393" t="s">
        <v>491</v>
      </c>
    </row>
    <row r="28" spans="1:7" x14ac:dyDescent="0.25">
      <c r="A28" s="389">
        <v>26</v>
      </c>
      <c r="B28" s="414">
        <v>51501</v>
      </c>
      <c r="C28" s="392" t="s">
        <v>145</v>
      </c>
      <c r="D28" s="396" t="s">
        <v>254</v>
      </c>
      <c r="E28" s="406" t="s">
        <v>492</v>
      </c>
      <c r="F28" s="392" t="s">
        <v>67</v>
      </c>
      <c r="G28" s="393" t="s">
        <v>493</v>
      </c>
    </row>
    <row r="29" spans="1:7" x14ac:dyDescent="0.25">
      <c r="A29" s="389">
        <v>27</v>
      </c>
      <c r="B29" s="396">
        <v>53004</v>
      </c>
      <c r="C29" s="396" t="s">
        <v>158</v>
      </c>
      <c r="D29" s="390" t="s">
        <v>443</v>
      </c>
      <c r="E29" s="396" t="s">
        <v>494</v>
      </c>
      <c r="F29" s="396" t="s">
        <v>88</v>
      </c>
      <c r="G29" s="393" t="s">
        <v>495</v>
      </c>
    </row>
    <row r="30" spans="1:7" x14ac:dyDescent="0.25">
      <c r="A30" s="389">
        <v>28</v>
      </c>
      <c r="B30" s="415">
        <v>51901</v>
      </c>
      <c r="C30" s="414" t="s">
        <v>150</v>
      </c>
      <c r="D30" s="390" t="s">
        <v>443</v>
      </c>
      <c r="E30" s="416" t="s">
        <v>496</v>
      </c>
      <c r="F30" s="392" t="s">
        <v>67</v>
      </c>
      <c r="G30" s="393" t="s">
        <v>497</v>
      </c>
    </row>
    <row r="31" spans="1:7" x14ac:dyDescent="0.25">
      <c r="A31" s="389">
        <v>29</v>
      </c>
      <c r="B31" s="412" t="s">
        <v>448</v>
      </c>
      <c r="C31" s="394" t="s">
        <v>261</v>
      </c>
      <c r="D31" s="390" t="s">
        <v>443</v>
      </c>
      <c r="E31" s="394" t="s">
        <v>498</v>
      </c>
      <c r="F31" s="394" t="s">
        <v>75</v>
      </c>
      <c r="G31" s="393" t="s">
        <v>499</v>
      </c>
    </row>
    <row r="32" spans="1:7" x14ac:dyDescent="0.25">
      <c r="A32" s="389">
        <v>30</v>
      </c>
      <c r="B32" s="394">
        <v>53701</v>
      </c>
      <c r="C32" s="394" t="s">
        <v>177</v>
      </c>
      <c r="D32" s="390" t="s">
        <v>443</v>
      </c>
      <c r="E32" s="400">
        <v>40788</v>
      </c>
      <c r="F32" s="394" t="s">
        <v>71</v>
      </c>
      <c r="G32" s="393" t="s">
        <v>500</v>
      </c>
    </row>
    <row r="33" spans="1:7" x14ac:dyDescent="0.25">
      <c r="A33" s="389">
        <v>31</v>
      </c>
      <c r="B33" s="412" t="s">
        <v>448</v>
      </c>
      <c r="C33" s="394" t="s">
        <v>262</v>
      </c>
      <c r="D33" s="390" t="s">
        <v>443</v>
      </c>
      <c r="E33" s="394" t="s">
        <v>501</v>
      </c>
      <c r="F33" s="394" t="s">
        <v>75</v>
      </c>
      <c r="G33" s="393" t="s">
        <v>502</v>
      </c>
    </row>
    <row r="34" spans="1:7" x14ac:dyDescent="0.25">
      <c r="A34" s="389">
        <v>32</v>
      </c>
      <c r="B34" s="410">
        <v>51101</v>
      </c>
      <c r="C34" s="396" t="s">
        <v>164</v>
      </c>
      <c r="D34" s="396" t="s">
        <v>254</v>
      </c>
      <c r="E34" s="417" t="s">
        <v>503</v>
      </c>
      <c r="F34" s="392" t="s">
        <v>26</v>
      </c>
      <c r="G34" s="393" t="s">
        <v>504</v>
      </c>
    </row>
    <row r="35" spans="1:7" x14ac:dyDescent="0.25">
      <c r="A35" s="389">
        <v>33</v>
      </c>
      <c r="B35" s="396" t="s">
        <v>505</v>
      </c>
      <c r="C35" s="396" t="s">
        <v>155</v>
      </c>
      <c r="D35" s="390" t="s">
        <v>443</v>
      </c>
      <c r="E35" s="396" t="s">
        <v>462</v>
      </c>
      <c r="F35" s="396" t="s">
        <v>66</v>
      </c>
      <c r="G35" s="398" t="s">
        <v>506</v>
      </c>
    </row>
    <row r="36" spans="1:7" x14ac:dyDescent="0.25">
      <c r="A36" s="389">
        <v>34</v>
      </c>
      <c r="B36" s="395" t="s">
        <v>448</v>
      </c>
      <c r="C36" s="396" t="s">
        <v>175</v>
      </c>
      <c r="D36" s="396" t="s">
        <v>254</v>
      </c>
      <c r="E36" s="397" t="s">
        <v>449</v>
      </c>
      <c r="F36" s="392" t="s">
        <v>26</v>
      </c>
      <c r="G36" s="393"/>
    </row>
    <row r="37" spans="1:7" x14ac:dyDescent="0.25">
      <c r="A37" s="389">
        <v>35</v>
      </c>
      <c r="B37" s="392">
        <v>29201</v>
      </c>
      <c r="C37" s="414" t="s">
        <v>178</v>
      </c>
      <c r="D37" s="390" t="s">
        <v>443</v>
      </c>
      <c r="E37" s="409" t="s">
        <v>507</v>
      </c>
      <c r="F37" s="392" t="s">
        <v>67</v>
      </c>
      <c r="G37" s="393" t="s">
        <v>508</v>
      </c>
    </row>
    <row r="38" spans="1:7" x14ac:dyDescent="0.25">
      <c r="A38" s="389">
        <v>36</v>
      </c>
      <c r="B38" s="396" t="s">
        <v>509</v>
      </c>
      <c r="C38" s="396" t="s">
        <v>146</v>
      </c>
      <c r="D38" s="390" t="s">
        <v>443</v>
      </c>
      <c r="E38" s="396" t="s">
        <v>510</v>
      </c>
      <c r="F38" s="396" t="s">
        <v>66</v>
      </c>
      <c r="G38" s="398" t="s">
        <v>263</v>
      </c>
    </row>
    <row r="39" spans="1:7" x14ac:dyDescent="0.25">
      <c r="A39" s="389">
        <v>37</v>
      </c>
      <c r="B39" s="418" t="s">
        <v>448</v>
      </c>
      <c r="C39" s="396" t="s">
        <v>183</v>
      </c>
      <c r="D39" s="390" t="s">
        <v>443</v>
      </c>
      <c r="E39" s="396" t="s">
        <v>494</v>
      </c>
      <c r="F39" s="396" t="s">
        <v>88</v>
      </c>
      <c r="G39" s="393" t="s">
        <v>511</v>
      </c>
    </row>
    <row r="40" spans="1:7" x14ac:dyDescent="0.25">
      <c r="A40" s="389">
        <v>38</v>
      </c>
      <c r="B40" s="392">
        <v>50601</v>
      </c>
      <c r="C40" s="392" t="s">
        <v>151</v>
      </c>
      <c r="D40" s="390" t="s">
        <v>443</v>
      </c>
      <c r="E40" s="409" t="s">
        <v>512</v>
      </c>
      <c r="F40" s="392" t="s">
        <v>67</v>
      </c>
      <c r="G40" s="393" t="s">
        <v>513</v>
      </c>
    </row>
    <row r="41" spans="1:7" x14ac:dyDescent="0.25">
      <c r="A41" s="389">
        <v>39</v>
      </c>
      <c r="B41" s="394">
        <v>51301</v>
      </c>
      <c r="C41" s="394" t="s">
        <v>156</v>
      </c>
      <c r="D41" s="390" t="s">
        <v>443</v>
      </c>
      <c r="E41" s="394" t="s">
        <v>514</v>
      </c>
      <c r="F41" s="394" t="s">
        <v>75</v>
      </c>
      <c r="G41" s="393" t="s">
        <v>265</v>
      </c>
    </row>
    <row r="42" spans="1:7" x14ac:dyDescent="0.25">
      <c r="A42" s="389">
        <v>40</v>
      </c>
      <c r="B42" s="396" t="s">
        <v>515</v>
      </c>
      <c r="C42" s="396" t="s">
        <v>174</v>
      </c>
      <c r="D42" s="390" t="s">
        <v>443</v>
      </c>
      <c r="E42" s="396" t="s">
        <v>454</v>
      </c>
      <c r="F42" s="396" t="s">
        <v>66</v>
      </c>
      <c r="G42" s="398" t="s">
        <v>266</v>
      </c>
    </row>
    <row r="43" spans="1:7" x14ac:dyDescent="0.25">
      <c r="A43" s="389">
        <v>41</v>
      </c>
      <c r="B43" s="392">
        <v>50701</v>
      </c>
      <c r="C43" s="414" t="s">
        <v>170</v>
      </c>
      <c r="D43" s="390" t="s">
        <v>443</v>
      </c>
      <c r="E43" s="419" t="s">
        <v>516</v>
      </c>
      <c r="F43" s="392" t="s">
        <v>67</v>
      </c>
      <c r="G43" s="393" t="s">
        <v>517</v>
      </c>
    </row>
    <row r="44" spans="1:7" x14ac:dyDescent="0.25">
      <c r="A44" s="389">
        <v>42</v>
      </c>
      <c r="B44" s="396" t="s">
        <v>518</v>
      </c>
      <c r="C44" s="396" t="s">
        <v>162</v>
      </c>
      <c r="D44" s="396" t="s">
        <v>254</v>
      </c>
      <c r="E44" s="396" t="s">
        <v>462</v>
      </c>
      <c r="F44" s="396" t="s">
        <v>66</v>
      </c>
      <c r="G44" s="398" t="s">
        <v>519</v>
      </c>
    </row>
  </sheetData>
  <mergeCells count="1">
    <mergeCell ref="A1:G1"/>
  </mergeCells>
  <dataValidations count="1">
    <dataValidation type="date" allowBlank="1" showInputMessage="1" showErrorMessage="1" sqref="E10:E11 E13:E15" xr:uid="{E7768C94-2198-494A-8FBD-DDFD144E9611}">
      <formula1>29221</formula1>
      <formula2>45658</formula2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84CE5-9040-4C15-BC05-BD875C1838DF}">
  <dimension ref="A1:G44"/>
  <sheetViews>
    <sheetView workbookViewId="0">
      <selection activeCell="J41" sqref="J41"/>
    </sheetView>
  </sheetViews>
  <sheetFormatPr defaultRowHeight="15" x14ac:dyDescent="0.25"/>
  <cols>
    <col min="1" max="1" width="6.140625" bestFit="1" customWidth="1"/>
    <col min="2" max="2" width="12.7109375" bestFit="1" customWidth="1"/>
    <col min="3" max="3" width="23.140625" bestFit="1" customWidth="1"/>
    <col min="4" max="4" width="13.5703125" bestFit="1" customWidth="1"/>
    <col min="5" max="5" width="10.7109375" bestFit="1" customWidth="1"/>
    <col min="6" max="6" width="25.140625" bestFit="1" customWidth="1"/>
    <col min="7" max="7" width="105" bestFit="1" customWidth="1"/>
  </cols>
  <sheetData>
    <row r="1" spans="1:7" ht="27" thickBot="1" x14ac:dyDescent="0.3">
      <c r="A1" s="383" t="s">
        <v>439</v>
      </c>
      <c r="B1" s="384"/>
      <c r="C1" s="384"/>
      <c r="D1" s="384"/>
      <c r="E1" s="384"/>
      <c r="F1" s="384"/>
      <c r="G1" s="385"/>
    </row>
    <row r="2" spans="1:7" ht="38.25" thickBot="1" x14ac:dyDescent="0.3">
      <c r="A2" s="386" t="s">
        <v>57</v>
      </c>
      <c r="B2" s="387" t="s">
        <v>440</v>
      </c>
      <c r="C2" s="387" t="s">
        <v>251</v>
      </c>
      <c r="D2" s="387" t="s">
        <v>252</v>
      </c>
      <c r="E2" s="387" t="s">
        <v>441</v>
      </c>
      <c r="F2" s="387" t="s">
        <v>442</v>
      </c>
      <c r="G2" s="388" t="s">
        <v>253</v>
      </c>
    </row>
    <row r="3" spans="1:7" x14ac:dyDescent="0.25">
      <c r="A3" s="389">
        <v>1</v>
      </c>
      <c r="B3" s="414" t="s">
        <v>520</v>
      </c>
      <c r="C3" s="414" t="s">
        <v>172</v>
      </c>
      <c r="D3" s="390" t="s">
        <v>443</v>
      </c>
      <c r="E3" s="414" t="s">
        <v>521</v>
      </c>
      <c r="F3" s="414" t="s">
        <v>108</v>
      </c>
      <c r="G3" s="420" t="s">
        <v>522</v>
      </c>
    </row>
    <row r="4" spans="1:7" x14ac:dyDescent="0.25">
      <c r="A4" s="389">
        <v>2</v>
      </c>
      <c r="B4" s="414" t="s">
        <v>523</v>
      </c>
      <c r="C4" s="414" t="s">
        <v>152</v>
      </c>
      <c r="D4" s="390" t="s">
        <v>443</v>
      </c>
      <c r="E4" s="414" t="s">
        <v>524</v>
      </c>
      <c r="F4" s="414" t="s">
        <v>108</v>
      </c>
      <c r="G4" s="420" t="s">
        <v>525</v>
      </c>
    </row>
    <row r="5" spans="1:7" x14ac:dyDescent="0.25">
      <c r="A5" s="389">
        <v>3</v>
      </c>
      <c r="B5" s="395" t="s">
        <v>448</v>
      </c>
      <c r="C5" s="396" t="s">
        <v>255</v>
      </c>
      <c r="D5" s="396" t="s">
        <v>254</v>
      </c>
      <c r="E5" s="414" t="s">
        <v>526</v>
      </c>
      <c r="F5" s="414" t="s">
        <v>108</v>
      </c>
      <c r="G5" s="420" t="s">
        <v>527</v>
      </c>
    </row>
    <row r="6" spans="1:7" x14ac:dyDescent="0.25">
      <c r="A6" s="389">
        <v>4</v>
      </c>
      <c r="B6" s="414" t="s">
        <v>528</v>
      </c>
      <c r="C6" s="414" t="s">
        <v>165</v>
      </c>
      <c r="D6" s="390" t="s">
        <v>443</v>
      </c>
      <c r="E6" s="414" t="s">
        <v>529</v>
      </c>
      <c r="F6" s="414" t="s">
        <v>108</v>
      </c>
      <c r="G6" s="420" t="s">
        <v>530</v>
      </c>
    </row>
    <row r="7" spans="1:7" x14ac:dyDescent="0.25">
      <c r="A7" s="389">
        <v>5</v>
      </c>
      <c r="B7" s="414" t="s">
        <v>531</v>
      </c>
      <c r="C7" s="414" t="s">
        <v>168</v>
      </c>
      <c r="D7" s="390" t="s">
        <v>443</v>
      </c>
      <c r="E7" s="414" t="s">
        <v>532</v>
      </c>
      <c r="F7" s="414" t="s">
        <v>108</v>
      </c>
      <c r="G7" s="420" t="s">
        <v>533</v>
      </c>
    </row>
    <row r="8" spans="1:7" x14ac:dyDescent="0.25">
      <c r="A8" s="389">
        <v>6</v>
      </c>
      <c r="B8" s="414" t="s">
        <v>534</v>
      </c>
      <c r="C8" s="414" t="s">
        <v>163</v>
      </c>
      <c r="D8" s="396" t="s">
        <v>254</v>
      </c>
      <c r="E8" s="414" t="s">
        <v>535</v>
      </c>
      <c r="F8" s="414" t="s">
        <v>108</v>
      </c>
      <c r="G8" s="420" t="s">
        <v>267</v>
      </c>
    </row>
    <row r="9" spans="1:7" x14ac:dyDescent="0.25">
      <c r="A9" s="389">
        <v>7</v>
      </c>
      <c r="B9" s="401" t="s">
        <v>448</v>
      </c>
      <c r="C9" s="402" t="s">
        <v>179</v>
      </c>
      <c r="D9" s="396" t="s">
        <v>254</v>
      </c>
      <c r="E9" s="414" t="s">
        <v>536</v>
      </c>
      <c r="F9" s="414" t="s">
        <v>108</v>
      </c>
      <c r="G9" s="420" t="s">
        <v>268</v>
      </c>
    </row>
    <row r="10" spans="1:7" x14ac:dyDescent="0.25">
      <c r="A10" s="389">
        <v>8</v>
      </c>
      <c r="B10" s="402">
        <v>50402</v>
      </c>
      <c r="C10" s="402" t="s">
        <v>176</v>
      </c>
      <c r="D10" s="390" t="s">
        <v>443</v>
      </c>
      <c r="E10" s="414" t="s">
        <v>537</v>
      </c>
      <c r="F10" s="414" t="s">
        <v>108</v>
      </c>
      <c r="G10" s="420" t="s">
        <v>538</v>
      </c>
    </row>
    <row r="11" spans="1:7" x14ac:dyDescent="0.25">
      <c r="A11" s="389">
        <v>9</v>
      </c>
      <c r="B11" s="414" t="s">
        <v>539</v>
      </c>
      <c r="C11" s="414" t="s">
        <v>169</v>
      </c>
      <c r="D11" s="390" t="s">
        <v>443</v>
      </c>
      <c r="E11" s="414" t="s">
        <v>540</v>
      </c>
      <c r="F11" s="414" t="s">
        <v>108</v>
      </c>
      <c r="G11" s="420" t="s">
        <v>541</v>
      </c>
    </row>
    <row r="12" spans="1:7" x14ac:dyDescent="0.25">
      <c r="A12" s="389">
        <v>10</v>
      </c>
      <c r="B12" s="414" t="s">
        <v>542</v>
      </c>
      <c r="C12" s="414" t="s">
        <v>166</v>
      </c>
      <c r="D12" s="390" t="s">
        <v>443</v>
      </c>
      <c r="E12" s="414" t="s">
        <v>543</v>
      </c>
      <c r="F12" s="414" t="s">
        <v>108</v>
      </c>
      <c r="G12" s="420" t="s">
        <v>269</v>
      </c>
    </row>
    <row r="13" spans="1:7" x14ac:dyDescent="0.25">
      <c r="A13" s="389">
        <v>11</v>
      </c>
      <c r="B13" s="414" t="s">
        <v>544</v>
      </c>
      <c r="C13" s="414" t="s">
        <v>160</v>
      </c>
      <c r="D13" s="390" t="s">
        <v>443</v>
      </c>
      <c r="E13" s="414" t="s">
        <v>537</v>
      </c>
      <c r="F13" s="414" t="s">
        <v>108</v>
      </c>
      <c r="G13" s="420" t="s">
        <v>545</v>
      </c>
    </row>
    <row r="14" spans="1:7" x14ac:dyDescent="0.25">
      <c r="A14" s="389">
        <v>12</v>
      </c>
      <c r="B14" s="414" t="s">
        <v>546</v>
      </c>
      <c r="C14" s="414" t="s">
        <v>161</v>
      </c>
      <c r="D14" s="396" t="s">
        <v>254</v>
      </c>
      <c r="E14" s="414" t="s">
        <v>547</v>
      </c>
      <c r="F14" s="414" t="s">
        <v>108</v>
      </c>
      <c r="G14" s="420" t="s">
        <v>270</v>
      </c>
    </row>
    <row r="15" spans="1:7" x14ac:dyDescent="0.25">
      <c r="A15" s="389">
        <v>13</v>
      </c>
      <c r="B15" s="414" t="s">
        <v>548</v>
      </c>
      <c r="C15" s="414" t="s">
        <v>159</v>
      </c>
      <c r="D15" s="390" t="s">
        <v>443</v>
      </c>
      <c r="E15" s="414" t="s">
        <v>549</v>
      </c>
      <c r="F15" s="414" t="s">
        <v>108</v>
      </c>
      <c r="G15" s="420" t="s">
        <v>550</v>
      </c>
    </row>
    <row r="16" spans="1:7" x14ac:dyDescent="0.25">
      <c r="A16" s="389">
        <v>14</v>
      </c>
      <c r="B16" s="414" t="s">
        <v>551</v>
      </c>
      <c r="C16" s="414" t="s">
        <v>148</v>
      </c>
      <c r="D16" s="390" t="s">
        <v>443</v>
      </c>
      <c r="E16" s="414" t="s">
        <v>552</v>
      </c>
      <c r="F16" s="414" t="s">
        <v>108</v>
      </c>
      <c r="G16" s="420" t="s">
        <v>553</v>
      </c>
    </row>
    <row r="17" spans="1:7" x14ac:dyDescent="0.25">
      <c r="A17" s="389">
        <v>15</v>
      </c>
      <c r="B17" s="412" t="s">
        <v>448</v>
      </c>
      <c r="C17" s="394" t="s">
        <v>173</v>
      </c>
      <c r="D17" s="390" t="s">
        <v>443</v>
      </c>
      <c r="E17" s="414" t="s">
        <v>554</v>
      </c>
      <c r="F17" s="414" t="s">
        <v>108</v>
      </c>
      <c r="G17" s="420" t="s">
        <v>555</v>
      </c>
    </row>
    <row r="18" spans="1:7" x14ac:dyDescent="0.25">
      <c r="A18" s="389">
        <v>16</v>
      </c>
      <c r="B18" s="414">
        <v>50502</v>
      </c>
      <c r="C18" s="414" t="s">
        <v>147</v>
      </c>
      <c r="D18" s="390" t="s">
        <v>443</v>
      </c>
      <c r="E18" s="414" t="s">
        <v>556</v>
      </c>
      <c r="F18" s="414" t="s">
        <v>108</v>
      </c>
      <c r="G18" s="420" t="s">
        <v>557</v>
      </c>
    </row>
    <row r="19" spans="1:7" x14ac:dyDescent="0.25">
      <c r="A19" s="389">
        <v>17</v>
      </c>
      <c r="B19" s="395" t="s">
        <v>448</v>
      </c>
      <c r="C19" s="396" t="s">
        <v>257</v>
      </c>
      <c r="D19" s="390" t="s">
        <v>443</v>
      </c>
      <c r="E19" s="414" t="s">
        <v>558</v>
      </c>
      <c r="F19" s="414" t="s">
        <v>108</v>
      </c>
      <c r="G19" s="420" t="s">
        <v>559</v>
      </c>
    </row>
    <row r="20" spans="1:7" x14ac:dyDescent="0.25">
      <c r="A20" s="389">
        <v>18</v>
      </c>
      <c r="B20" s="414" t="s">
        <v>560</v>
      </c>
      <c r="C20" s="414" t="s">
        <v>153</v>
      </c>
      <c r="D20" s="390" t="s">
        <v>443</v>
      </c>
      <c r="E20" s="414" t="s">
        <v>561</v>
      </c>
      <c r="F20" s="414" t="s">
        <v>108</v>
      </c>
      <c r="G20" s="420" t="s">
        <v>562</v>
      </c>
    </row>
    <row r="21" spans="1:7" x14ac:dyDescent="0.25">
      <c r="A21" s="389">
        <v>19</v>
      </c>
      <c r="B21" s="414" t="s">
        <v>563</v>
      </c>
      <c r="C21" s="414" t="s">
        <v>479</v>
      </c>
      <c r="D21" s="396" t="s">
        <v>254</v>
      </c>
      <c r="E21" s="414" t="s">
        <v>564</v>
      </c>
      <c r="F21" s="414" t="s">
        <v>108</v>
      </c>
      <c r="G21" s="420" t="s">
        <v>565</v>
      </c>
    </row>
    <row r="22" spans="1:7" x14ac:dyDescent="0.25">
      <c r="A22" s="389">
        <v>20</v>
      </c>
      <c r="B22" s="414" t="s">
        <v>566</v>
      </c>
      <c r="C22" s="414" t="s">
        <v>171</v>
      </c>
      <c r="D22" s="390" t="s">
        <v>443</v>
      </c>
      <c r="E22" s="414" t="s">
        <v>567</v>
      </c>
      <c r="F22" s="414" t="s">
        <v>108</v>
      </c>
      <c r="G22" s="420" t="s">
        <v>568</v>
      </c>
    </row>
    <row r="23" spans="1:7" x14ac:dyDescent="0.25">
      <c r="A23" s="389">
        <v>21</v>
      </c>
      <c r="B23" s="414" t="s">
        <v>569</v>
      </c>
      <c r="C23" s="414" t="s">
        <v>149</v>
      </c>
      <c r="D23" s="396" t="s">
        <v>254</v>
      </c>
      <c r="E23" s="414" t="s">
        <v>570</v>
      </c>
      <c r="F23" s="414" t="s">
        <v>108</v>
      </c>
      <c r="G23" s="420" t="s">
        <v>571</v>
      </c>
    </row>
    <row r="24" spans="1:7" x14ac:dyDescent="0.25">
      <c r="A24" s="389">
        <v>22</v>
      </c>
      <c r="B24" s="414" t="s">
        <v>572</v>
      </c>
      <c r="C24" s="414" t="s">
        <v>154</v>
      </c>
      <c r="D24" s="396" t="s">
        <v>254</v>
      </c>
      <c r="E24" s="414" t="s">
        <v>573</v>
      </c>
      <c r="F24" s="414" t="s">
        <v>108</v>
      </c>
      <c r="G24" s="420" t="s">
        <v>574</v>
      </c>
    </row>
    <row r="25" spans="1:7" x14ac:dyDescent="0.25">
      <c r="A25" s="389">
        <v>23</v>
      </c>
      <c r="B25" s="414" t="s">
        <v>575</v>
      </c>
      <c r="C25" s="414" t="s">
        <v>157</v>
      </c>
      <c r="D25" s="390" t="s">
        <v>443</v>
      </c>
      <c r="E25" s="414" t="s">
        <v>576</v>
      </c>
      <c r="F25" s="414" t="s">
        <v>108</v>
      </c>
      <c r="G25" s="420" t="s">
        <v>577</v>
      </c>
    </row>
    <row r="26" spans="1:7" x14ac:dyDescent="0.25">
      <c r="A26" s="389">
        <v>24</v>
      </c>
      <c r="B26" s="414" t="s">
        <v>578</v>
      </c>
      <c r="C26" s="414" t="s">
        <v>181</v>
      </c>
      <c r="D26" s="390" t="s">
        <v>443</v>
      </c>
      <c r="E26" s="414" t="s">
        <v>579</v>
      </c>
      <c r="F26" s="414" t="s">
        <v>108</v>
      </c>
      <c r="G26" s="420" t="s">
        <v>580</v>
      </c>
    </row>
    <row r="27" spans="1:7" x14ac:dyDescent="0.25">
      <c r="A27" s="389">
        <v>25</v>
      </c>
      <c r="B27" s="414" t="s">
        <v>581</v>
      </c>
      <c r="C27" s="414" t="s">
        <v>145</v>
      </c>
      <c r="D27" s="390" t="s">
        <v>443</v>
      </c>
      <c r="E27" s="414" t="s">
        <v>582</v>
      </c>
      <c r="F27" s="414" t="s">
        <v>108</v>
      </c>
      <c r="G27" s="420" t="s">
        <v>583</v>
      </c>
    </row>
    <row r="28" spans="1:7" x14ac:dyDescent="0.25">
      <c r="A28" s="389">
        <v>26</v>
      </c>
      <c r="B28" s="414" t="s">
        <v>584</v>
      </c>
      <c r="C28" s="414" t="s">
        <v>158</v>
      </c>
      <c r="D28" s="390" t="s">
        <v>443</v>
      </c>
      <c r="E28" s="414" t="s">
        <v>585</v>
      </c>
      <c r="F28" s="414" t="s">
        <v>108</v>
      </c>
      <c r="G28" s="420" t="s">
        <v>586</v>
      </c>
    </row>
    <row r="29" spans="1:7" x14ac:dyDescent="0.25">
      <c r="A29" s="389">
        <v>27</v>
      </c>
      <c r="B29" s="414">
        <v>51902</v>
      </c>
      <c r="C29" s="414" t="s">
        <v>150</v>
      </c>
      <c r="D29" s="396" t="s">
        <v>254</v>
      </c>
      <c r="E29" s="414" t="s">
        <v>587</v>
      </c>
      <c r="F29" s="414" t="s">
        <v>108</v>
      </c>
      <c r="G29" s="420" t="s">
        <v>588</v>
      </c>
    </row>
    <row r="30" spans="1:7" x14ac:dyDescent="0.25">
      <c r="A30" s="389">
        <v>28</v>
      </c>
      <c r="B30" s="412" t="s">
        <v>448</v>
      </c>
      <c r="C30" s="394" t="s">
        <v>261</v>
      </c>
      <c r="D30" s="390" t="s">
        <v>443</v>
      </c>
      <c r="E30" s="414" t="s">
        <v>589</v>
      </c>
      <c r="F30" s="414" t="s">
        <v>108</v>
      </c>
      <c r="G30" s="420" t="s">
        <v>590</v>
      </c>
    </row>
    <row r="31" spans="1:7" x14ac:dyDescent="0.25">
      <c r="A31" s="389">
        <v>29</v>
      </c>
      <c r="B31" s="414" t="s">
        <v>591</v>
      </c>
      <c r="C31" s="414" t="s">
        <v>177</v>
      </c>
      <c r="D31" s="390" t="s">
        <v>443</v>
      </c>
      <c r="E31" s="414" t="s">
        <v>592</v>
      </c>
      <c r="F31" s="414" t="s">
        <v>108</v>
      </c>
      <c r="G31" s="420" t="s">
        <v>593</v>
      </c>
    </row>
    <row r="32" spans="1:7" x14ac:dyDescent="0.25">
      <c r="A32" s="389">
        <v>30</v>
      </c>
      <c r="B32" s="412" t="s">
        <v>448</v>
      </c>
      <c r="C32" s="394" t="s">
        <v>262</v>
      </c>
      <c r="D32" s="396" t="s">
        <v>254</v>
      </c>
      <c r="E32" s="414" t="s">
        <v>594</v>
      </c>
      <c r="F32" s="414" t="s">
        <v>108</v>
      </c>
      <c r="G32" s="420" t="s">
        <v>595</v>
      </c>
    </row>
    <row r="33" spans="1:7" x14ac:dyDescent="0.25">
      <c r="A33" s="389">
        <v>31</v>
      </c>
      <c r="B33" s="414" t="s">
        <v>596</v>
      </c>
      <c r="C33" s="414" t="s">
        <v>164</v>
      </c>
      <c r="D33" s="396" t="s">
        <v>254</v>
      </c>
      <c r="E33" s="414" t="s">
        <v>597</v>
      </c>
      <c r="F33" s="414" t="s">
        <v>108</v>
      </c>
      <c r="G33" s="420" t="s">
        <v>598</v>
      </c>
    </row>
    <row r="34" spans="1:7" x14ac:dyDescent="0.25">
      <c r="A34" s="389">
        <v>32</v>
      </c>
      <c r="B34" s="414">
        <v>51303</v>
      </c>
      <c r="C34" s="414" t="s">
        <v>599</v>
      </c>
      <c r="D34" s="390" t="s">
        <v>443</v>
      </c>
      <c r="E34" s="414" t="s">
        <v>600</v>
      </c>
      <c r="F34" s="414" t="s">
        <v>108</v>
      </c>
      <c r="G34" s="420" t="s">
        <v>601</v>
      </c>
    </row>
    <row r="35" spans="1:7" x14ac:dyDescent="0.25">
      <c r="A35" s="389">
        <v>33</v>
      </c>
      <c r="B35" s="414" t="s">
        <v>602</v>
      </c>
      <c r="C35" s="414" t="s">
        <v>155</v>
      </c>
      <c r="D35" s="390" t="s">
        <v>443</v>
      </c>
      <c r="E35" s="414" t="s">
        <v>603</v>
      </c>
      <c r="F35" s="414" t="s">
        <v>108</v>
      </c>
      <c r="G35" s="420" t="s">
        <v>604</v>
      </c>
    </row>
    <row r="36" spans="1:7" x14ac:dyDescent="0.25">
      <c r="A36" s="389">
        <v>34</v>
      </c>
      <c r="B36" s="395" t="s">
        <v>448</v>
      </c>
      <c r="C36" s="396" t="s">
        <v>175</v>
      </c>
      <c r="D36" s="390" t="s">
        <v>443</v>
      </c>
      <c r="E36" s="414" t="s">
        <v>605</v>
      </c>
      <c r="F36" s="414" t="s">
        <v>108</v>
      </c>
      <c r="G36" s="420" t="s">
        <v>606</v>
      </c>
    </row>
    <row r="37" spans="1:7" x14ac:dyDescent="0.25">
      <c r="A37" s="389">
        <v>35</v>
      </c>
      <c r="B37" s="414" t="s">
        <v>607</v>
      </c>
      <c r="C37" s="414" t="s">
        <v>178</v>
      </c>
      <c r="D37" s="390" t="s">
        <v>443</v>
      </c>
      <c r="E37" s="414" t="s">
        <v>561</v>
      </c>
      <c r="F37" s="414" t="s">
        <v>108</v>
      </c>
      <c r="G37" s="420" t="s">
        <v>608</v>
      </c>
    </row>
    <row r="38" spans="1:7" x14ac:dyDescent="0.25">
      <c r="A38" s="389">
        <v>36</v>
      </c>
      <c r="B38" s="414" t="s">
        <v>609</v>
      </c>
      <c r="C38" s="414" t="s">
        <v>146</v>
      </c>
      <c r="D38" s="390" t="s">
        <v>443</v>
      </c>
      <c r="E38" s="414" t="s">
        <v>610</v>
      </c>
      <c r="F38" s="414" t="s">
        <v>108</v>
      </c>
      <c r="G38" s="420" t="s">
        <v>611</v>
      </c>
    </row>
    <row r="39" spans="1:7" x14ac:dyDescent="0.25">
      <c r="A39" s="389">
        <v>37</v>
      </c>
      <c r="B39" s="418" t="s">
        <v>448</v>
      </c>
      <c r="C39" s="396" t="s">
        <v>183</v>
      </c>
      <c r="D39" s="390" t="s">
        <v>443</v>
      </c>
      <c r="E39" s="414" t="s">
        <v>612</v>
      </c>
      <c r="F39" s="414" t="s">
        <v>108</v>
      </c>
      <c r="G39" s="420" t="s">
        <v>613</v>
      </c>
    </row>
    <row r="40" spans="1:7" x14ac:dyDescent="0.25">
      <c r="A40" s="389">
        <v>38</v>
      </c>
      <c r="B40" s="414" t="s">
        <v>614</v>
      </c>
      <c r="C40" s="414" t="s">
        <v>151</v>
      </c>
      <c r="D40" s="390" t="s">
        <v>443</v>
      </c>
      <c r="E40" s="414" t="s">
        <v>615</v>
      </c>
      <c r="F40" s="414" t="s">
        <v>108</v>
      </c>
      <c r="G40" s="420" t="s">
        <v>616</v>
      </c>
    </row>
    <row r="41" spans="1:7" x14ac:dyDescent="0.25">
      <c r="A41" s="389">
        <v>39</v>
      </c>
      <c r="B41" s="414" t="s">
        <v>617</v>
      </c>
      <c r="C41" s="414" t="s">
        <v>156</v>
      </c>
      <c r="D41" s="390" t="s">
        <v>443</v>
      </c>
      <c r="E41" s="414" t="s">
        <v>618</v>
      </c>
      <c r="F41" s="414" t="s">
        <v>108</v>
      </c>
      <c r="G41" s="420" t="s">
        <v>619</v>
      </c>
    </row>
    <row r="42" spans="1:7" x14ac:dyDescent="0.25">
      <c r="A42" s="389">
        <v>40</v>
      </c>
      <c r="B42" s="414" t="s">
        <v>620</v>
      </c>
      <c r="C42" s="414" t="s">
        <v>174</v>
      </c>
      <c r="D42" s="390" t="s">
        <v>443</v>
      </c>
      <c r="E42" s="414" t="s">
        <v>621</v>
      </c>
      <c r="F42" s="414" t="s">
        <v>108</v>
      </c>
      <c r="G42" s="420" t="s">
        <v>622</v>
      </c>
    </row>
    <row r="43" spans="1:7" x14ac:dyDescent="0.25">
      <c r="A43" s="389">
        <v>41</v>
      </c>
      <c r="B43" s="414" t="s">
        <v>623</v>
      </c>
      <c r="C43" s="414" t="s">
        <v>170</v>
      </c>
      <c r="D43" s="390" t="s">
        <v>443</v>
      </c>
      <c r="E43" s="414" t="s">
        <v>624</v>
      </c>
      <c r="F43" s="414" t="s">
        <v>108</v>
      </c>
      <c r="G43" s="420" t="s">
        <v>625</v>
      </c>
    </row>
    <row r="44" spans="1:7" ht="15.75" thickBot="1" x14ac:dyDescent="0.3">
      <c r="A44" s="389">
        <v>42</v>
      </c>
      <c r="B44" s="421" t="s">
        <v>626</v>
      </c>
      <c r="C44" s="421" t="s">
        <v>162</v>
      </c>
      <c r="D44" s="422" t="s">
        <v>443</v>
      </c>
      <c r="E44" s="421" t="s">
        <v>627</v>
      </c>
      <c r="F44" s="421" t="s">
        <v>108</v>
      </c>
      <c r="G44" s="423" t="s">
        <v>628</v>
      </c>
    </row>
  </sheetData>
  <mergeCells count="1">
    <mergeCell ref="A1:G1"/>
  </mergeCells>
  <dataValidations count="1">
    <dataValidation type="date" allowBlank="1" showInputMessage="1" showErrorMessage="1" sqref="E9:E14" xr:uid="{25852BE7-588D-43E0-8646-03F580834BE7}">
      <formula1>29221</formula1>
      <formula2>45658</formula2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4553C-B810-484B-8D23-0D1EFF68A7D3}">
  <dimension ref="A2:F64"/>
  <sheetViews>
    <sheetView topLeftCell="A37" workbookViewId="0">
      <selection activeCell="M52" sqref="M52"/>
    </sheetView>
  </sheetViews>
  <sheetFormatPr defaultRowHeight="15" x14ac:dyDescent="0.25"/>
  <cols>
    <col min="2" max="2" width="37.28515625" bestFit="1" customWidth="1"/>
    <col min="3" max="3" width="16.7109375" customWidth="1"/>
    <col min="4" max="4" width="14.28515625" customWidth="1"/>
    <col min="5" max="5" width="12" customWidth="1"/>
    <col min="6" max="6" width="18.28515625" customWidth="1"/>
  </cols>
  <sheetData>
    <row r="2" spans="1:6" ht="15.75" x14ac:dyDescent="0.25">
      <c r="A2" s="231" t="s">
        <v>273</v>
      </c>
      <c r="B2" s="231"/>
      <c r="C2" s="231"/>
      <c r="D2" s="231"/>
      <c r="E2" s="231"/>
      <c r="F2" s="231"/>
    </row>
    <row r="3" spans="1:6" x14ac:dyDescent="0.25">
      <c r="A3" s="291" t="s">
        <v>360</v>
      </c>
      <c r="B3" s="291"/>
      <c r="C3" s="291"/>
      <c r="D3" s="291"/>
      <c r="E3" s="291"/>
      <c r="F3" s="291"/>
    </row>
    <row r="4" spans="1:6" ht="15.75" customHeight="1" x14ac:dyDescent="0.25">
      <c r="A4" s="47"/>
      <c r="B4" s="48"/>
      <c r="C4" s="29"/>
      <c r="D4" s="187"/>
      <c r="E4" s="188" t="s">
        <v>56</v>
      </c>
      <c r="F4" s="189" t="s">
        <v>287</v>
      </c>
    </row>
    <row r="5" spans="1:6" ht="47.25" customHeight="1" x14ac:dyDescent="0.25">
      <c r="A5" s="292" t="s">
        <v>57</v>
      </c>
      <c r="B5" s="293" t="s">
        <v>58</v>
      </c>
      <c r="C5" s="226" t="s">
        <v>132</v>
      </c>
      <c r="D5" s="226"/>
      <c r="E5" s="226" t="s">
        <v>133</v>
      </c>
      <c r="F5" s="226"/>
    </row>
    <row r="6" spans="1:6" ht="15.75" x14ac:dyDescent="0.25">
      <c r="A6" s="292"/>
      <c r="B6" s="293"/>
      <c r="C6" s="178" t="s">
        <v>63</v>
      </c>
      <c r="D6" s="179" t="s">
        <v>64</v>
      </c>
      <c r="E6" s="178" t="s">
        <v>63</v>
      </c>
      <c r="F6" s="179" t="s">
        <v>64</v>
      </c>
    </row>
    <row r="7" spans="1:6" ht="15.75" x14ac:dyDescent="0.25">
      <c r="A7" s="294" t="s">
        <v>65</v>
      </c>
      <c r="B7" s="294"/>
      <c r="C7" s="294"/>
      <c r="D7" s="294"/>
      <c r="E7" s="294"/>
      <c r="F7" s="294"/>
    </row>
    <row r="8" spans="1:6" x14ac:dyDescent="0.25">
      <c r="A8" s="180">
        <v>1</v>
      </c>
      <c r="B8" s="181" t="s">
        <v>67</v>
      </c>
      <c r="C8" s="182">
        <v>3243</v>
      </c>
      <c r="D8" s="182">
        <v>13043</v>
      </c>
      <c r="E8" s="183">
        <v>7391</v>
      </c>
      <c r="F8" s="182">
        <v>60485</v>
      </c>
    </row>
    <row r="9" spans="1:6" x14ac:dyDescent="0.25">
      <c r="A9" s="180">
        <v>2</v>
      </c>
      <c r="B9" s="181" t="s">
        <v>68</v>
      </c>
      <c r="C9" s="183">
        <v>429</v>
      </c>
      <c r="D9" s="182">
        <v>1517</v>
      </c>
      <c r="E9" s="183">
        <v>1107</v>
      </c>
      <c r="F9" s="182">
        <v>6952</v>
      </c>
    </row>
    <row r="10" spans="1:6" x14ac:dyDescent="0.25">
      <c r="A10" s="180">
        <v>3</v>
      </c>
      <c r="B10" s="181" t="s">
        <v>69</v>
      </c>
      <c r="C10" s="183">
        <v>532</v>
      </c>
      <c r="D10" s="182">
        <v>690</v>
      </c>
      <c r="E10" s="183">
        <v>411</v>
      </c>
      <c r="F10" s="182">
        <v>3513</v>
      </c>
    </row>
    <row r="11" spans="1:6" x14ac:dyDescent="0.25">
      <c r="A11" s="180">
        <v>4</v>
      </c>
      <c r="B11" s="181" t="s">
        <v>70</v>
      </c>
      <c r="C11" s="183">
        <v>1446</v>
      </c>
      <c r="D11" s="182">
        <v>3718</v>
      </c>
      <c r="E11" s="183">
        <v>3837</v>
      </c>
      <c r="F11" s="182">
        <v>31473</v>
      </c>
    </row>
    <row r="12" spans="1:6" x14ac:dyDescent="0.25">
      <c r="A12" s="180">
        <v>5</v>
      </c>
      <c r="B12" s="181" t="s">
        <v>71</v>
      </c>
      <c r="C12" s="183">
        <v>503</v>
      </c>
      <c r="D12" s="182">
        <v>1614</v>
      </c>
      <c r="E12" s="183">
        <v>1461</v>
      </c>
      <c r="F12" s="182">
        <v>9160</v>
      </c>
    </row>
    <row r="13" spans="1:6" x14ac:dyDescent="0.25">
      <c r="A13" s="180">
        <v>6</v>
      </c>
      <c r="B13" s="181" t="s">
        <v>72</v>
      </c>
      <c r="C13" s="183">
        <v>132</v>
      </c>
      <c r="D13" s="182">
        <v>631</v>
      </c>
      <c r="E13" s="183">
        <v>507</v>
      </c>
      <c r="F13" s="182">
        <v>4495</v>
      </c>
    </row>
    <row r="14" spans="1:6" x14ac:dyDescent="0.25">
      <c r="A14" s="180">
        <v>7</v>
      </c>
      <c r="B14" s="181" t="s">
        <v>73</v>
      </c>
      <c r="C14" s="183">
        <v>133</v>
      </c>
      <c r="D14" s="182">
        <v>264</v>
      </c>
      <c r="E14" s="183">
        <v>231</v>
      </c>
      <c r="F14" s="182">
        <v>1120</v>
      </c>
    </row>
    <row r="15" spans="1:6" x14ac:dyDescent="0.25">
      <c r="A15" s="180">
        <v>8</v>
      </c>
      <c r="B15" s="181" t="s">
        <v>75</v>
      </c>
      <c r="C15" s="183">
        <v>2284</v>
      </c>
      <c r="D15" s="182">
        <v>8746</v>
      </c>
      <c r="E15" s="183">
        <v>7287</v>
      </c>
      <c r="F15" s="182">
        <v>53026</v>
      </c>
    </row>
    <row r="16" spans="1:6" x14ac:dyDescent="0.25">
      <c r="A16" s="180">
        <v>9</v>
      </c>
      <c r="B16" s="181" t="s">
        <v>74</v>
      </c>
      <c r="C16" s="183">
        <v>79</v>
      </c>
      <c r="D16" s="182">
        <v>610</v>
      </c>
      <c r="E16" s="183">
        <v>110</v>
      </c>
      <c r="F16" s="182">
        <v>1125</v>
      </c>
    </row>
    <row r="17" spans="1:6" x14ac:dyDescent="0.25">
      <c r="A17" s="180">
        <v>10</v>
      </c>
      <c r="B17" s="181" t="s">
        <v>77</v>
      </c>
      <c r="C17" s="183">
        <v>1442</v>
      </c>
      <c r="D17" s="182">
        <v>7844</v>
      </c>
      <c r="E17" s="183">
        <v>2862</v>
      </c>
      <c r="F17" s="182">
        <v>31568</v>
      </c>
    </row>
    <row r="18" spans="1:6" x14ac:dyDescent="0.25">
      <c r="A18" s="180">
        <v>11</v>
      </c>
      <c r="B18" s="181" t="s">
        <v>76</v>
      </c>
      <c r="C18" s="183">
        <v>346</v>
      </c>
      <c r="D18" s="182">
        <v>1163</v>
      </c>
      <c r="E18" s="183">
        <v>960</v>
      </c>
      <c r="F18" s="182">
        <v>5461</v>
      </c>
    </row>
    <row r="19" spans="1:6" x14ac:dyDescent="0.25">
      <c r="A19" s="180">
        <v>12</v>
      </c>
      <c r="B19" s="181" t="s">
        <v>66</v>
      </c>
      <c r="C19" s="183">
        <v>9794</v>
      </c>
      <c r="D19" s="182">
        <v>32885</v>
      </c>
      <c r="E19" s="183">
        <v>20728</v>
      </c>
      <c r="F19" s="182">
        <v>140344</v>
      </c>
    </row>
    <row r="20" spans="1:6" ht="15.75" x14ac:dyDescent="0.25">
      <c r="A20" s="184" t="s">
        <v>275</v>
      </c>
      <c r="B20" s="185" t="s">
        <v>78</v>
      </c>
      <c r="C20" s="186">
        <f t="shared" ref="C20:F20" si="0">SUM(C8:C19)</f>
        <v>20363</v>
      </c>
      <c r="D20" s="186">
        <f t="shared" si="0"/>
        <v>72725</v>
      </c>
      <c r="E20" s="186">
        <f t="shared" si="0"/>
        <v>46892</v>
      </c>
      <c r="F20" s="186">
        <f t="shared" si="0"/>
        <v>348722</v>
      </c>
    </row>
    <row r="21" spans="1:6" ht="15.75" x14ac:dyDescent="0.25">
      <c r="A21" s="294" t="s">
        <v>276</v>
      </c>
      <c r="B21" s="294"/>
      <c r="C21" s="294"/>
      <c r="D21" s="294"/>
      <c r="E21" s="294"/>
      <c r="F21" s="294"/>
    </row>
    <row r="22" spans="1:6" x14ac:dyDescent="0.25">
      <c r="A22" s="180">
        <v>13</v>
      </c>
      <c r="B22" s="181" t="s">
        <v>80</v>
      </c>
      <c r="C22" s="183">
        <v>159</v>
      </c>
      <c r="D22" s="182">
        <v>1359</v>
      </c>
      <c r="E22" s="183">
        <v>1480</v>
      </c>
      <c r="F22" s="182">
        <v>9229</v>
      </c>
    </row>
    <row r="23" spans="1:6" x14ac:dyDescent="0.25">
      <c r="A23" s="180">
        <v>14</v>
      </c>
      <c r="B23" s="181" t="s">
        <v>81</v>
      </c>
      <c r="C23" s="183">
        <v>0</v>
      </c>
      <c r="D23" s="182">
        <v>0</v>
      </c>
      <c r="E23" s="183">
        <v>0</v>
      </c>
      <c r="F23" s="182">
        <v>0</v>
      </c>
    </row>
    <row r="24" spans="1:6" x14ac:dyDescent="0.25">
      <c r="A24" s="180">
        <v>15</v>
      </c>
      <c r="B24" s="181" t="s">
        <v>82</v>
      </c>
      <c r="C24" s="183">
        <v>2</v>
      </c>
      <c r="D24" s="182">
        <v>2</v>
      </c>
      <c r="E24" s="183">
        <v>0</v>
      </c>
      <c r="F24" s="182">
        <v>0</v>
      </c>
    </row>
    <row r="25" spans="1:6" x14ac:dyDescent="0.25">
      <c r="A25" s="180">
        <v>16</v>
      </c>
      <c r="B25" s="181" t="s">
        <v>83</v>
      </c>
      <c r="C25" s="183">
        <v>3</v>
      </c>
      <c r="D25" s="182">
        <v>1006</v>
      </c>
      <c r="E25" s="183">
        <v>7</v>
      </c>
      <c r="F25" s="182">
        <v>182</v>
      </c>
    </row>
    <row r="26" spans="1:6" x14ac:dyDescent="0.25">
      <c r="A26" s="180">
        <v>17</v>
      </c>
      <c r="B26" s="181" t="s">
        <v>84</v>
      </c>
      <c r="C26" s="183">
        <v>18</v>
      </c>
      <c r="D26" s="182">
        <v>5</v>
      </c>
      <c r="E26" s="183">
        <v>10</v>
      </c>
      <c r="F26" s="182">
        <v>17</v>
      </c>
    </row>
    <row r="27" spans="1:6" x14ac:dyDescent="0.25">
      <c r="A27" s="180">
        <v>18</v>
      </c>
      <c r="B27" s="181" t="s">
        <v>85</v>
      </c>
      <c r="C27" s="183">
        <v>0</v>
      </c>
      <c r="D27" s="182">
        <v>0</v>
      </c>
      <c r="E27" s="183">
        <v>0</v>
      </c>
      <c r="F27" s="182">
        <v>0</v>
      </c>
    </row>
    <row r="28" spans="1:6" x14ac:dyDescent="0.25">
      <c r="A28" s="180">
        <v>19</v>
      </c>
      <c r="B28" s="181" t="s">
        <v>86</v>
      </c>
      <c r="C28" s="183">
        <v>1</v>
      </c>
      <c r="D28" s="182">
        <v>1</v>
      </c>
      <c r="E28" s="183">
        <v>2</v>
      </c>
      <c r="F28" s="182">
        <v>22</v>
      </c>
    </row>
    <row r="29" spans="1:6" x14ac:dyDescent="0.25">
      <c r="A29" s="180">
        <v>20</v>
      </c>
      <c r="B29" s="181" t="s">
        <v>87</v>
      </c>
      <c r="C29" s="183">
        <v>8</v>
      </c>
      <c r="D29" s="182">
        <v>22</v>
      </c>
      <c r="E29" s="183">
        <v>36</v>
      </c>
      <c r="F29" s="182">
        <v>124</v>
      </c>
    </row>
    <row r="30" spans="1:6" x14ac:dyDescent="0.25">
      <c r="A30" s="180">
        <v>21</v>
      </c>
      <c r="B30" s="181" t="s">
        <v>88</v>
      </c>
      <c r="C30" s="183">
        <v>274</v>
      </c>
      <c r="D30" s="182">
        <v>7102</v>
      </c>
      <c r="E30" s="183">
        <v>1348</v>
      </c>
      <c r="F30" s="182">
        <v>26061</v>
      </c>
    </row>
    <row r="31" spans="1:6" x14ac:dyDescent="0.25">
      <c r="A31" s="180">
        <v>22</v>
      </c>
      <c r="B31" s="181" t="s">
        <v>89</v>
      </c>
      <c r="C31" s="183">
        <v>223</v>
      </c>
      <c r="D31" s="182">
        <v>862</v>
      </c>
      <c r="E31" s="183">
        <v>645</v>
      </c>
      <c r="F31" s="182">
        <v>5998</v>
      </c>
    </row>
    <row r="32" spans="1:6" x14ac:dyDescent="0.25">
      <c r="A32" s="180">
        <v>23</v>
      </c>
      <c r="B32" s="181" t="s">
        <v>90</v>
      </c>
      <c r="C32" s="183">
        <v>26</v>
      </c>
      <c r="D32" s="182">
        <v>755</v>
      </c>
      <c r="E32" s="183">
        <v>105</v>
      </c>
      <c r="F32" s="182">
        <v>2236</v>
      </c>
    </row>
    <row r="33" spans="1:6" x14ac:dyDescent="0.25">
      <c r="A33" s="180">
        <v>24</v>
      </c>
      <c r="B33" s="181" t="s">
        <v>91</v>
      </c>
      <c r="C33" s="183">
        <v>0</v>
      </c>
      <c r="D33" s="182">
        <v>0</v>
      </c>
      <c r="E33" s="183">
        <v>0</v>
      </c>
      <c r="F33" s="182">
        <v>0</v>
      </c>
    </row>
    <row r="34" spans="1:6" x14ac:dyDescent="0.25">
      <c r="A34" s="180">
        <v>25</v>
      </c>
      <c r="B34" s="164" t="s">
        <v>92</v>
      </c>
      <c r="C34" s="183">
        <v>3</v>
      </c>
      <c r="D34" s="182">
        <v>5</v>
      </c>
      <c r="E34" s="183">
        <v>9</v>
      </c>
      <c r="F34" s="182">
        <v>28</v>
      </c>
    </row>
    <row r="35" spans="1:6" x14ac:dyDescent="0.25">
      <c r="A35" s="180">
        <v>26</v>
      </c>
      <c r="B35" s="164" t="s">
        <v>93</v>
      </c>
      <c r="C35" s="183">
        <v>16</v>
      </c>
      <c r="D35" s="182">
        <v>168</v>
      </c>
      <c r="E35" s="183">
        <v>221</v>
      </c>
      <c r="F35" s="182">
        <v>2591</v>
      </c>
    </row>
    <row r="36" spans="1:6" x14ac:dyDescent="0.25">
      <c r="A36" s="180">
        <v>27</v>
      </c>
      <c r="B36" s="164" t="s">
        <v>94</v>
      </c>
      <c r="C36" s="183">
        <v>0</v>
      </c>
      <c r="D36" s="182">
        <v>0</v>
      </c>
      <c r="E36" s="183">
        <v>0</v>
      </c>
      <c r="F36" s="182">
        <v>0</v>
      </c>
    </row>
    <row r="37" spans="1:6" x14ac:dyDescent="0.25">
      <c r="A37" s="180">
        <v>28</v>
      </c>
      <c r="B37" s="164" t="s">
        <v>95</v>
      </c>
      <c r="C37" s="183">
        <v>0</v>
      </c>
      <c r="D37" s="182">
        <v>0</v>
      </c>
      <c r="E37" s="183">
        <v>0</v>
      </c>
      <c r="F37" s="182">
        <v>0</v>
      </c>
    </row>
    <row r="38" spans="1:6" x14ac:dyDescent="0.25">
      <c r="A38" s="180">
        <v>29</v>
      </c>
      <c r="B38" s="164" t="s">
        <v>96</v>
      </c>
      <c r="C38" s="183">
        <v>0</v>
      </c>
      <c r="D38" s="182">
        <v>0</v>
      </c>
      <c r="E38" s="183">
        <v>0</v>
      </c>
      <c r="F38" s="182">
        <v>0</v>
      </c>
    </row>
    <row r="39" spans="1:6" x14ac:dyDescent="0.25">
      <c r="A39" s="180">
        <v>30</v>
      </c>
      <c r="B39" s="164" t="s">
        <v>97</v>
      </c>
      <c r="C39" s="183">
        <v>0</v>
      </c>
      <c r="D39" s="182">
        <v>0</v>
      </c>
      <c r="E39" s="183">
        <v>0</v>
      </c>
      <c r="F39" s="182">
        <v>0</v>
      </c>
    </row>
    <row r="40" spans="1:6" x14ac:dyDescent="0.25">
      <c r="A40" s="180">
        <v>31</v>
      </c>
      <c r="B40" s="164" t="s">
        <v>98</v>
      </c>
      <c r="C40" s="183">
        <v>0</v>
      </c>
      <c r="D40" s="182">
        <v>0</v>
      </c>
      <c r="E40" s="183">
        <v>1</v>
      </c>
      <c r="F40" s="182">
        <v>21</v>
      </c>
    </row>
    <row r="41" spans="1:6" x14ac:dyDescent="0.25">
      <c r="A41" s="180">
        <v>32</v>
      </c>
      <c r="B41" s="164" t="s">
        <v>99</v>
      </c>
      <c r="C41" s="183">
        <v>2</v>
      </c>
      <c r="D41" s="182">
        <v>2</v>
      </c>
      <c r="E41" s="183">
        <v>4</v>
      </c>
      <c r="F41" s="182">
        <v>13</v>
      </c>
    </row>
    <row r="42" spans="1:6" x14ac:dyDescent="0.25">
      <c r="A42" s="180">
        <v>33</v>
      </c>
      <c r="B42" s="164" t="s">
        <v>100</v>
      </c>
      <c r="C42" s="183">
        <v>55</v>
      </c>
      <c r="D42" s="182">
        <v>979</v>
      </c>
      <c r="E42" s="183">
        <v>141</v>
      </c>
      <c r="F42" s="182">
        <v>3134</v>
      </c>
    </row>
    <row r="43" spans="1:6" x14ac:dyDescent="0.25">
      <c r="A43" s="180">
        <v>34</v>
      </c>
      <c r="B43" s="164" t="s">
        <v>101</v>
      </c>
      <c r="C43" s="183">
        <v>1</v>
      </c>
      <c r="D43" s="182">
        <v>9</v>
      </c>
      <c r="E43" s="183">
        <v>9</v>
      </c>
      <c r="F43" s="182">
        <v>90</v>
      </c>
    </row>
    <row r="44" spans="1:6" ht="15.75" x14ac:dyDescent="0.25">
      <c r="A44" s="184" t="s">
        <v>277</v>
      </c>
      <c r="B44" s="185" t="s">
        <v>78</v>
      </c>
      <c r="C44" s="186">
        <f t="shared" ref="C44:F44" si="1">SUM(C22:C43)</f>
        <v>791</v>
      </c>
      <c r="D44" s="186">
        <f t="shared" si="1"/>
        <v>12277</v>
      </c>
      <c r="E44" s="186">
        <f t="shared" si="1"/>
        <v>4018</v>
      </c>
      <c r="F44" s="186">
        <f t="shared" si="1"/>
        <v>49746</v>
      </c>
    </row>
    <row r="45" spans="1:6" ht="15.75" x14ac:dyDescent="0.25">
      <c r="A45" s="184" t="s">
        <v>278</v>
      </c>
      <c r="B45" s="185" t="s">
        <v>279</v>
      </c>
      <c r="C45" s="186">
        <f t="shared" ref="C45:F45" si="2">+C44+C20</f>
        <v>21154</v>
      </c>
      <c r="D45" s="186">
        <f t="shared" si="2"/>
        <v>85002</v>
      </c>
      <c r="E45" s="186">
        <f t="shared" si="2"/>
        <v>50910</v>
      </c>
      <c r="F45" s="186">
        <f t="shared" si="2"/>
        <v>398468</v>
      </c>
    </row>
    <row r="46" spans="1:6" ht="15.75" x14ac:dyDescent="0.25">
      <c r="A46" s="294" t="s">
        <v>107</v>
      </c>
      <c r="B46" s="294"/>
      <c r="C46" s="294"/>
      <c r="D46" s="294"/>
      <c r="E46" s="294"/>
      <c r="F46" s="294"/>
    </row>
    <row r="47" spans="1:6" x14ac:dyDescent="0.25">
      <c r="A47" s="180">
        <v>35</v>
      </c>
      <c r="B47" s="181" t="s">
        <v>108</v>
      </c>
      <c r="C47" s="182">
        <v>449</v>
      </c>
      <c r="D47" s="182">
        <v>1280</v>
      </c>
      <c r="E47" s="183">
        <v>1041</v>
      </c>
      <c r="F47" s="182">
        <v>6337</v>
      </c>
    </row>
    <row r="48" spans="1:6" ht="15.75" x14ac:dyDescent="0.25">
      <c r="A48" s="184" t="s">
        <v>280</v>
      </c>
      <c r="B48" s="185" t="s">
        <v>78</v>
      </c>
      <c r="C48" s="186">
        <f t="shared" ref="C48:F48" si="3">SUM(C47:C47)</f>
        <v>449</v>
      </c>
      <c r="D48" s="186">
        <f t="shared" si="3"/>
        <v>1280</v>
      </c>
      <c r="E48" s="186">
        <f t="shared" si="3"/>
        <v>1041</v>
      </c>
      <c r="F48" s="186">
        <f t="shared" si="3"/>
        <v>6337</v>
      </c>
    </row>
    <row r="49" spans="1:6" ht="15.75" x14ac:dyDescent="0.25">
      <c r="A49" s="294" t="s">
        <v>281</v>
      </c>
      <c r="B49" s="294"/>
      <c r="C49" s="294"/>
      <c r="D49" s="294"/>
      <c r="E49" s="294"/>
      <c r="F49" s="294"/>
    </row>
    <row r="50" spans="1:6" x14ac:dyDescent="0.25">
      <c r="A50" s="180">
        <v>36</v>
      </c>
      <c r="B50" s="181" t="s">
        <v>282</v>
      </c>
      <c r="C50" s="183">
        <v>0</v>
      </c>
      <c r="D50" s="182">
        <v>0</v>
      </c>
      <c r="E50" s="183">
        <v>4</v>
      </c>
      <c r="F50" s="182">
        <v>8</v>
      </c>
    </row>
    <row r="51" spans="1:6" x14ac:dyDescent="0.25">
      <c r="A51" s="180">
        <v>37</v>
      </c>
      <c r="B51" s="181" t="s">
        <v>283</v>
      </c>
      <c r="C51" s="183">
        <v>0</v>
      </c>
      <c r="D51" s="182">
        <v>0</v>
      </c>
      <c r="E51" s="183">
        <v>38</v>
      </c>
      <c r="F51" s="182">
        <v>213</v>
      </c>
    </row>
    <row r="52" spans="1:6" ht="15.75" x14ac:dyDescent="0.25">
      <c r="A52" s="184" t="s">
        <v>284</v>
      </c>
      <c r="B52" s="185" t="s">
        <v>78</v>
      </c>
      <c r="C52" s="186">
        <f t="shared" ref="C52:F52" si="4">SUM(C50:C51)</f>
        <v>0</v>
      </c>
      <c r="D52" s="186">
        <f t="shared" si="4"/>
        <v>0</v>
      </c>
      <c r="E52" s="186">
        <f t="shared" si="4"/>
        <v>42</v>
      </c>
      <c r="F52" s="186">
        <f t="shared" si="4"/>
        <v>221</v>
      </c>
    </row>
    <row r="53" spans="1:6" ht="15.75" x14ac:dyDescent="0.25">
      <c r="A53" s="294" t="s">
        <v>285</v>
      </c>
      <c r="B53" s="294"/>
      <c r="C53" s="294"/>
      <c r="D53" s="294"/>
      <c r="E53" s="294"/>
      <c r="F53" s="294"/>
    </row>
    <row r="54" spans="1:6" x14ac:dyDescent="0.25">
      <c r="A54" s="180">
        <v>38</v>
      </c>
      <c r="B54" s="181" t="s">
        <v>115</v>
      </c>
      <c r="C54" s="183">
        <v>1</v>
      </c>
      <c r="D54" s="182">
        <v>7</v>
      </c>
      <c r="E54" s="183">
        <v>0</v>
      </c>
      <c r="F54" s="182">
        <v>0</v>
      </c>
    </row>
    <row r="55" spans="1:6" x14ac:dyDescent="0.25">
      <c r="A55" s="180">
        <v>39</v>
      </c>
      <c r="B55" s="181" t="s">
        <v>116</v>
      </c>
      <c r="C55" s="183">
        <v>0</v>
      </c>
      <c r="D55" s="182">
        <v>0</v>
      </c>
      <c r="E55" s="183">
        <v>0</v>
      </c>
      <c r="F55" s="182">
        <v>0</v>
      </c>
    </row>
    <row r="56" spans="1:6" x14ac:dyDescent="0.25">
      <c r="A56" s="180">
        <v>40</v>
      </c>
      <c r="B56" s="181" t="s">
        <v>118</v>
      </c>
      <c r="C56" s="183">
        <v>0</v>
      </c>
      <c r="D56" s="182">
        <v>0</v>
      </c>
      <c r="E56" s="183">
        <v>0</v>
      </c>
      <c r="F56" s="182">
        <v>0</v>
      </c>
    </row>
    <row r="57" spans="1:6" x14ac:dyDescent="0.25">
      <c r="A57" s="180">
        <v>41</v>
      </c>
      <c r="B57" s="181" t="s">
        <v>117</v>
      </c>
      <c r="C57" s="183">
        <v>0</v>
      </c>
      <c r="D57" s="182">
        <v>0</v>
      </c>
      <c r="E57" s="183">
        <v>0</v>
      </c>
      <c r="F57" s="182">
        <v>0</v>
      </c>
    </row>
    <row r="58" spans="1:6" x14ac:dyDescent="0.25">
      <c r="A58" s="180">
        <v>42</v>
      </c>
      <c r="B58" s="181" t="s">
        <v>120</v>
      </c>
      <c r="C58" s="183">
        <v>0</v>
      </c>
      <c r="D58" s="182">
        <v>0</v>
      </c>
      <c r="E58" s="183">
        <v>0</v>
      </c>
      <c r="F58" s="182">
        <v>0</v>
      </c>
    </row>
    <row r="59" spans="1:6" x14ac:dyDescent="0.25">
      <c r="A59" s="180">
        <v>43</v>
      </c>
      <c r="B59" s="181" t="s">
        <v>119</v>
      </c>
      <c r="C59" s="183">
        <v>0</v>
      </c>
      <c r="D59" s="182">
        <v>0</v>
      </c>
      <c r="E59" s="183">
        <v>0</v>
      </c>
      <c r="F59" s="182">
        <v>0</v>
      </c>
    </row>
    <row r="60" spans="1:6" x14ac:dyDescent="0.25">
      <c r="A60" s="180">
        <v>44</v>
      </c>
      <c r="B60" s="181" t="s">
        <v>121</v>
      </c>
      <c r="C60" s="183">
        <v>0</v>
      </c>
      <c r="D60" s="182">
        <v>0</v>
      </c>
      <c r="E60" s="183">
        <v>0</v>
      </c>
      <c r="F60" s="182">
        <v>0</v>
      </c>
    </row>
    <row r="61" spans="1:6" x14ac:dyDescent="0.25">
      <c r="A61" s="180">
        <v>45</v>
      </c>
      <c r="B61" s="181" t="s">
        <v>122</v>
      </c>
      <c r="C61" s="183">
        <v>0</v>
      </c>
      <c r="D61" s="182">
        <v>0</v>
      </c>
      <c r="E61" s="183">
        <v>0</v>
      </c>
      <c r="F61" s="182">
        <v>0</v>
      </c>
    </row>
    <row r="62" spans="1:6" x14ac:dyDescent="0.25">
      <c r="A62" s="180">
        <v>46</v>
      </c>
      <c r="B62" s="181" t="s">
        <v>123</v>
      </c>
      <c r="C62" s="183">
        <v>0</v>
      </c>
      <c r="D62" s="182">
        <v>0</v>
      </c>
      <c r="E62" s="183">
        <v>0</v>
      </c>
      <c r="F62" s="182">
        <v>0</v>
      </c>
    </row>
    <row r="63" spans="1:6" ht="15.75" x14ac:dyDescent="0.25">
      <c r="A63" s="184" t="s">
        <v>286</v>
      </c>
      <c r="B63" s="185" t="s">
        <v>78</v>
      </c>
      <c r="C63" s="186">
        <v>0</v>
      </c>
      <c r="D63" s="186">
        <v>0</v>
      </c>
      <c r="E63" s="186">
        <v>1</v>
      </c>
      <c r="F63" s="186">
        <v>7</v>
      </c>
    </row>
    <row r="64" spans="1:6" ht="15.75" x14ac:dyDescent="0.25">
      <c r="A64" s="290" t="s">
        <v>52</v>
      </c>
      <c r="B64" s="290"/>
      <c r="C64" s="186">
        <f t="shared" ref="C64:F64" si="5">C45+C48+C52+C63</f>
        <v>21603</v>
      </c>
      <c r="D64" s="186">
        <f t="shared" si="5"/>
        <v>86282</v>
      </c>
      <c r="E64" s="186">
        <f t="shared" si="5"/>
        <v>51994</v>
      </c>
      <c r="F64" s="186">
        <f t="shared" si="5"/>
        <v>405033</v>
      </c>
    </row>
  </sheetData>
  <mergeCells count="12">
    <mergeCell ref="A2:F2"/>
    <mergeCell ref="A64:B64"/>
    <mergeCell ref="A3:F3"/>
    <mergeCell ref="A5:A6"/>
    <mergeCell ref="B5:B6"/>
    <mergeCell ref="C5:D5"/>
    <mergeCell ref="E5:F5"/>
    <mergeCell ref="A7:F7"/>
    <mergeCell ref="A21:F21"/>
    <mergeCell ref="A46:F46"/>
    <mergeCell ref="A49:F49"/>
    <mergeCell ref="A53:F5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E566-1BC2-4BAB-A436-362887F2D83A}">
  <dimension ref="A1:F63"/>
  <sheetViews>
    <sheetView topLeftCell="A40" workbookViewId="0">
      <selection activeCell="J12" sqref="J12"/>
    </sheetView>
  </sheetViews>
  <sheetFormatPr defaultRowHeight="15" x14ac:dyDescent="0.25"/>
  <cols>
    <col min="2" max="2" width="37.28515625" bestFit="1" customWidth="1"/>
    <col min="3" max="10" width="21.140625" customWidth="1"/>
  </cols>
  <sheetData>
    <row r="1" spans="1:6" x14ac:dyDescent="0.25">
      <c r="A1" s="297" t="s">
        <v>288</v>
      </c>
      <c r="B1" s="297"/>
      <c r="C1" s="297"/>
      <c r="D1" s="297"/>
      <c r="E1" s="297"/>
      <c r="F1" s="297"/>
    </row>
    <row r="2" spans="1:6" x14ac:dyDescent="0.25">
      <c r="A2" s="298" t="s">
        <v>360</v>
      </c>
      <c r="B2" s="298"/>
      <c r="C2" s="298"/>
      <c r="D2" s="298"/>
      <c r="E2" s="298"/>
      <c r="F2" s="298"/>
    </row>
    <row r="3" spans="1:6" x14ac:dyDescent="0.25">
      <c r="A3" s="1"/>
      <c r="B3" s="2"/>
      <c r="D3" s="9" t="s">
        <v>56</v>
      </c>
      <c r="F3" s="10" t="s">
        <v>289</v>
      </c>
    </row>
    <row r="4" spans="1:6" ht="45.75" customHeight="1" x14ac:dyDescent="0.25">
      <c r="A4" s="196" t="s">
        <v>57</v>
      </c>
      <c r="B4" s="299" t="s">
        <v>58</v>
      </c>
      <c r="C4" s="300" t="s">
        <v>132</v>
      </c>
      <c r="D4" s="300"/>
      <c r="E4" s="300" t="s">
        <v>133</v>
      </c>
      <c r="F4" s="300"/>
    </row>
    <row r="5" spans="1:6" x14ac:dyDescent="0.25">
      <c r="A5" s="196"/>
      <c r="B5" s="299"/>
      <c r="C5" s="3" t="s">
        <v>63</v>
      </c>
      <c r="D5" s="4" t="s">
        <v>64</v>
      </c>
      <c r="E5" s="3" t="s">
        <v>63</v>
      </c>
      <c r="F5" s="4" t="s">
        <v>64</v>
      </c>
    </row>
    <row r="6" spans="1:6" x14ac:dyDescent="0.25">
      <c r="A6" s="301" t="s">
        <v>65</v>
      </c>
      <c r="B6" s="301"/>
      <c r="C6" s="301"/>
      <c r="D6" s="301"/>
      <c r="E6" s="301"/>
      <c r="F6" s="301"/>
    </row>
    <row r="7" spans="1:6" x14ac:dyDescent="0.25">
      <c r="A7" s="11">
        <v>1</v>
      </c>
      <c r="B7" s="12" t="s">
        <v>67</v>
      </c>
      <c r="C7" s="13">
        <v>9867</v>
      </c>
      <c r="D7" s="13">
        <v>186144</v>
      </c>
      <c r="E7" s="14">
        <v>61159</v>
      </c>
      <c r="F7" s="13">
        <v>1113351</v>
      </c>
    </row>
    <row r="8" spans="1:6" x14ac:dyDescent="0.25">
      <c r="A8" s="11">
        <v>2</v>
      </c>
      <c r="B8" s="12" t="s">
        <v>68</v>
      </c>
      <c r="C8" s="14">
        <v>2030</v>
      </c>
      <c r="D8" s="13">
        <v>54812</v>
      </c>
      <c r="E8" s="14">
        <v>11377</v>
      </c>
      <c r="F8" s="13">
        <v>245734</v>
      </c>
    </row>
    <row r="9" spans="1:6" x14ac:dyDescent="0.25">
      <c r="A9" s="11">
        <v>3</v>
      </c>
      <c r="B9" s="12" t="s">
        <v>69</v>
      </c>
      <c r="C9" s="14">
        <v>4334</v>
      </c>
      <c r="D9" s="13">
        <v>17291</v>
      </c>
      <c r="E9" s="14">
        <v>3569</v>
      </c>
      <c r="F9" s="13">
        <v>79937</v>
      </c>
    </row>
    <row r="10" spans="1:6" x14ac:dyDescent="0.25">
      <c r="A10" s="11">
        <v>4</v>
      </c>
      <c r="B10" s="12" t="s">
        <v>70</v>
      </c>
      <c r="C10" s="14">
        <v>3031</v>
      </c>
      <c r="D10" s="13">
        <v>65614</v>
      </c>
      <c r="E10" s="14">
        <v>14881</v>
      </c>
      <c r="F10" s="13">
        <v>310191</v>
      </c>
    </row>
    <row r="11" spans="1:6" x14ac:dyDescent="0.25">
      <c r="A11" s="11">
        <v>5</v>
      </c>
      <c r="B11" s="12" t="s">
        <v>71</v>
      </c>
      <c r="C11" s="14">
        <v>1346</v>
      </c>
      <c r="D11" s="13">
        <v>18789</v>
      </c>
      <c r="E11" s="14">
        <v>7886</v>
      </c>
      <c r="F11" s="13">
        <v>103641</v>
      </c>
    </row>
    <row r="12" spans="1:6" x14ac:dyDescent="0.25">
      <c r="A12" s="11">
        <v>6</v>
      </c>
      <c r="B12" s="12" t="s">
        <v>72</v>
      </c>
      <c r="C12" s="14">
        <v>1062</v>
      </c>
      <c r="D12" s="13">
        <v>28698</v>
      </c>
      <c r="E12" s="14">
        <v>7416</v>
      </c>
      <c r="F12" s="13">
        <v>156625</v>
      </c>
    </row>
    <row r="13" spans="1:6" x14ac:dyDescent="0.25">
      <c r="A13" s="11">
        <v>7</v>
      </c>
      <c r="B13" s="12" t="s">
        <v>73</v>
      </c>
      <c r="C13" s="14">
        <v>404</v>
      </c>
      <c r="D13" s="13">
        <v>23220</v>
      </c>
      <c r="E13" s="14">
        <v>2523</v>
      </c>
      <c r="F13" s="13">
        <v>50558</v>
      </c>
    </row>
    <row r="14" spans="1:6" x14ac:dyDescent="0.25">
      <c r="A14" s="11">
        <v>8</v>
      </c>
      <c r="B14" s="12" t="s">
        <v>75</v>
      </c>
      <c r="C14" s="14">
        <v>8819</v>
      </c>
      <c r="D14" s="13">
        <v>179460</v>
      </c>
      <c r="E14" s="14">
        <v>51697</v>
      </c>
      <c r="F14" s="13">
        <v>812872</v>
      </c>
    </row>
    <row r="15" spans="1:6" x14ac:dyDescent="0.25">
      <c r="A15" s="11">
        <v>9</v>
      </c>
      <c r="B15" s="12" t="s">
        <v>74</v>
      </c>
      <c r="C15" s="14">
        <v>1760</v>
      </c>
      <c r="D15" s="13">
        <v>24552</v>
      </c>
      <c r="E15" s="14">
        <v>2477</v>
      </c>
      <c r="F15" s="13">
        <v>35699</v>
      </c>
    </row>
    <row r="16" spans="1:6" x14ac:dyDescent="0.25">
      <c r="A16" s="11">
        <v>10</v>
      </c>
      <c r="B16" s="12" t="s">
        <v>77</v>
      </c>
      <c r="C16" s="14">
        <v>3779</v>
      </c>
      <c r="D16" s="13">
        <v>54770</v>
      </c>
      <c r="E16" s="14">
        <v>15163</v>
      </c>
      <c r="F16" s="13">
        <v>255465</v>
      </c>
    </row>
    <row r="17" spans="1:6" x14ac:dyDescent="0.25">
      <c r="A17" s="11">
        <v>11</v>
      </c>
      <c r="B17" s="12" t="s">
        <v>76</v>
      </c>
      <c r="C17" s="14">
        <v>2769</v>
      </c>
      <c r="D17" s="13">
        <v>55495</v>
      </c>
      <c r="E17" s="14">
        <v>16723</v>
      </c>
      <c r="F17" s="13">
        <v>268039</v>
      </c>
    </row>
    <row r="18" spans="1:6" x14ac:dyDescent="0.25">
      <c r="A18" s="11">
        <v>12</v>
      </c>
      <c r="B18" s="12" t="s">
        <v>66</v>
      </c>
      <c r="C18" s="14">
        <v>52235</v>
      </c>
      <c r="D18" s="13">
        <v>774297</v>
      </c>
      <c r="E18" s="14">
        <v>292080</v>
      </c>
      <c r="F18" s="13">
        <v>3917590</v>
      </c>
    </row>
    <row r="19" spans="1:6" x14ac:dyDescent="0.25">
      <c r="A19" s="15" t="s">
        <v>275</v>
      </c>
      <c r="B19" s="16" t="s">
        <v>78</v>
      </c>
      <c r="C19" s="15">
        <v>91436</v>
      </c>
      <c r="D19" s="17">
        <v>1483142</v>
      </c>
      <c r="E19" s="15">
        <v>486951</v>
      </c>
      <c r="F19" s="17">
        <v>7349702</v>
      </c>
    </row>
    <row r="20" spans="1:6" x14ac:dyDescent="0.25">
      <c r="A20" s="302" t="s">
        <v>276</v>
      </c>
      <c r="B20" s="303"/>
      <c r="C20" s="303"/>
      <c r="D20" s="303"/>
      <c r="E20" s="303"/>
      <c r="F20" s="304"/>
    </row>
    <row r="21" spans="1:6" x14ac:dyDescent="0.25">
      <c r="A21" s="11">
        <v>13</v>
      </c>
      <c r="B21" s="12" t="s">
        <v>80</v>
      </c>
      <c r="C21" s="14">
        <v>896</v>
      </c>
      <c r="D21" s="13">
        <v>14653</v>
      </c>
      <c r="E21" s="14">
        <v>16428</v>
      </c>
      <c r="F21" s="13">
        <v>362551</v>
      </c>
    </row>
    <row r="22" spans="1:6" x14ac:dyDescent="0.25">
      <c r="A22" s="11">
        <v>14</v>
      </c>
      <c r="B22" s="12" t="s">
        <v>81</v>
      </c>
      <c r="C22" s="14">
        <v>8812</v>
      </c>
      <c r="D22" s="13">
        <v>102487</v>
      </c>
      <c r="E22" s="14">
        <v>8812</v>
      </c>
      <c r="F22" s="13">
        <v>102487</v>
      </c>
    </row>
    <row r="23" spans="1:6" x14ac:dyDescent="0.25">
      <c r="A23" s="11">
        <v>15</v>
      </c>
      <c r="B23" s="12" t="s">
        <v>82</v>
      </c>
      <c r="C23" s="14">
        <v>0</v>
      </c>
      <c r="D23" s="13">
        <v>0</v>
      </c>
      <c r="E23" s="14">
        <v>4</v>
      </c>
      <c r="F23" s="13">
        <v>51</v>
      </c>
    </row>
    <row r="24" spans="1:6" x14ac:dyDescent="0.25">
      <c r="A24" s="11">
        <v>16</v>
      </c>
      <c r="B24" s="12" t="s">
        <v>83</v>
      </c>
      <c r="C24" s="14">
        <v>21</v>
      </c>
      <c r="D24" s="13">
        <v>685</v>
      </c>
      <c r="E24" s="14">
        <v>151</v>
      </c>
      <c r="F24" s="13">
        <v>3817</v>
      </c>
    </row>
    <row r="25" spans="1:6" x14ac:dyDescent="0.25">
      <c r="A25" s="11">
        <v>17</v>
      </c>
      <c r="B25" s="12" t="s">
        <v>84</v>
      </c>
      <c r="C25" s="14">
        <v>43741</v>
      </c>
      <c r="D25" s="13">
        <v>54598</v>
      </c>
      <c r="E25" s="14">
        <v>51525</v>
      </c>
      <c r="F25" s="13">
        <v>102947</v>
      </c>
    </row>
    <row r="26" spans="1:6" x14ac:dyDescent="0.25">
      <c r="A26" s="11">
        <v>18</v>
      </c>
      <c r="B26" s="12" t="s">
        <v>85</v>
      </c>
      <c r="C26" s="14">
        <v>6</v>
      </c>
      <c r="D26" s="13">
        <v>90</v>
      </c>
      <c r="E26" s="14">
        <v>9</v>
      </c>
      <c r="F26" s="13">
        <v>115</v>
      </c>
    </row>
    <row r="27" spans="1:6" x14ac:dyDescent="0.25">
      <c r="A27" s="11">
        <v>19</v>
      </c>
      <c r="B27" s="12" t="s">
        <v>86</v>
      </c>
      <c r="C27" s="14">
        <v>24</v>
      </c>
      <c r="D27" s="13">
        <v>642</v>
      </c>
      <c r="E27" s="14">
        <v>310</v>
      </c>
      <c r="F27" s="13">
        <v>7766</v>
      </c>
    </row>
    <row r="28" spans="1:6" x14ac:dyDescent="0.25">
      <c r="A28" s="11">
        <v>20</v>
      </c>
      <c r="B28" s="12" t="s">
        <v>87</v>
      </c>
      <c r="C28" s="14">
        <v>20850</v>
      </c>
      <c r="D28" s="13">
        <v>391011</v>
      </c>
      <c r="E28" s="14">
        <v>142195</v>
      </c>
      <c r="F28" s="13">
        <v>2216192</v>
      </c>
    </row>
    <row r="29" spans="1:6" x14ac:dyDescent="0.25">
      <c r="A29" s="11">
        <v>21</v>
      </c>
      <c r="B29" s="12" t="s">
        <v>88</v>
      </c>
      <c r="C29" s="14">
        <v>4716</v>
      </c>
      <c r="D29" s="13">
        <v>179439</v>
      </c>
      <c r="E29" s="14">
        <v>37612</v>
      </c>
      <c r="F29" s="13">
        <v>851246</v>
      </c>
    </row>
    <row r="30" spans="1:6" x14ac:dyDescent="0.25">
      <c r="A30" s="11">
        <v>22</v>
      </c>
      <c r="B30" s="12" t="s">
        <v>89</v>
      </c>
      <c r="C30" s="14">
        <v>1207</v>
      </c>
      <c r="D30" s="13">
        <v>36948</v>
      </c>
      <c r="E30" s="14">
        <v>7538</v>
      </c>
      <c r="F30" s="13">
        <v>155953</v>
      </c>
    </row>
    <row r="31" spans="1:6" x14ac:dyDescent="0.25">
      <c r="A31" s="11">
        <v>23</v>
      </c>
      <c r="B31" s="12" t="s">
        <v>90</v>
      </c>
      <c r="C31" s="14">
        <v>1410</v>
      </c>
      <c r="D31" s="13">
        <v>20804</v>
      </c>
      <c r="E31" s="14">
        <v>12112</v>
      </c>
      <c r="F31" s="13">
        <v>142531</v>
      </c>
    </row>
    <row r="32" spans="1:6" x14ac:dyDescent="0.25">
      <c r="A32" s="11">
        <v>24</v>
      </c>
      <c r="B32" s="12" t="s">
        <v>91</v>
      </c>
      <c r="C32" s="14">
        <v>1740</v>
      </c>
      <c r="D32" s="13">
        <v>14036</v>
      </c>
      <c r="E32" s="14">
        <v>6465</v>
      </c>
      <c r="F32" s="13">
        <v>64525</v>
      </c>
    </row>
    <row r="33" spans="1:6" x14ac:dyDescent="0.25">
      <c r="A33" s="11">
        <v>25</v>
      </c>
      <c r="B33" s="6" t="s">
        <v>92</v>
      </c>
      <c r="C33" s="14">
        <v>17</v>
      </c>
      <c r="D33" s="13">
        <v>250</v>
      </c>
      <c r="E33" s="14">
        <v>93</v>
      </c>
      <c r="F33" s="13">
        <v>1655</v>
      </c>
    </row>
    <row r="34" spans="1:6" x14ac:dyDescent="0.25">
      <c r="A34" s="11">
        <v>26</v>
      </c>
      <c r="B34" s="6" t="s">
        <v>93</v>
      </c>
      <c r="C34" s="14">
        <v>14</v>
      </c>
      <c r="D34" s="13">
        <v>280</v>
      </c>
      <c r="E34" s="14">
        <v>82</v>
      </c>
      <c r="F34" s="13">
        <v>2341</v>
      </c>
    </row>
    <row r="35" spans="1:6" x14ac:dyDescent="0.25">
      <c r="A35" s="11">
        <v>27</v>
      </c>
      <c r="B35" s="6" t="s">
        <v>94</v>
      </c>
      <c r="C35" s="14">
        <v>94</v>
      </c>
      <c r="D35" s="13">
        <v>2184</v>
      </c>
      <c r="E35" s="14">
        <v>92</v>
      </c>
      <c r="F35" s="13">
        <v>4500</v>
      </c>
    </row>
    <row r="36" spans="1:6" x14ac:dyDescent="0.25">
      <c r="A36" s="11">
        <v>28</v>
      </c>
      <c r="B36" s="6" t="s">
        <v>95</v>
      </c>
      <c r="C36" s="14">
        <v>43</v>
      </c>
      <c r="D36" s="13">
        <v>1096</v>
      </c>
      <c r="E36" s="14">
        <v>315</v>
      </c>
      <c r="F36" s="13">
        <v>5479</v>
      </c>
    </row>
    <row r="37" spans="1:6" x14ac:dyDescent="0.25">
      <c r="A37" s="11">
        <v>29</v>
      </c>
      <c r="B37" s="6" t="s">
        <v>96</v>
      </c>
      <c r="C37" s="14">
        <v>0</v>
      </c>
      <c r="D37" s="13">
        <v>0</v>
      </c>
      <c r="E37" s="14">
        <v>0</v>
      </c>
      <c r="F37" s="13">
        <v>0</v>
      </c>
    </row>
    <row r="38" spans="1:6" x14ac:dyDescent="0.25">
      <c r="A38" s="11">
        <v>30</v>
      </c>
      <c r="B38" s="6" t="s">
        <v>97</v>
      </c>
      <c r="C38" s="14">
        <v>128</v>
      </c>
      <c r="D38" s="13">
        <v>4527</v>
      </c>
      <c r="E38" s="14">
        <v>503</v>
      </c>
      <c r="F38" s="13">
        <v>19451</v>
      </c>
    </row>
    <row r="39" spans="1:6" x14ac:dyDescent="0.25">
      <c r="A39" s="11">
        <v>31</v>
      </c>
      <c r="B39" s="6" t="s">
        <v>98</v>
      </c>
      <c r="C39" s="14">
        <v>2</v>
      </c>
      <c r="D39" s="13">
        <v>91</v>
      </c>
      <c r="E39" s="14">
        <v>18</v>
      </c>
      <c r="F39" s="13">
        <v>745</v>
      </c>
    </row>
    <row r="40" spans="1:6" x14ac:dyDescent="0.25">
      <c r="A40" s="11">
        <v>32</v>
      </c>
      <c r="B40" s="6" t="s">
        <v>99</v>
      </c>
      <c r="C40" s="14">
        <v>6</v>
      </c>
      <c r="D40" s="13">
        <v>98</v>
      </c>
      <c r="E40" s="14">
        <v>130</v>
      </c>
      <c r="F40" s="13">
        <v>1430</v>
      </c>
    </row>
    <row r="41" spans="1:6" x14ac:dyDescent="0.25">
      <c r="A41" s="11">
        <v>33</v>
      </c>
      <c r="B41" s="6" t="s">
        <v>100</v>
      </c>
      <c r="C41" s="14">
        <v>576</v>
      </c>
      <c r="D41" s="13">
        <v>20574</v>
      </c>
      <c r="E41" s="14">
        <v>2824</v>
      </c>
      <c r="F41" s="13">
        <v>65288</v>
      </c>
    </row>
    <row r="42" spans="1:6" x14ac:dyDescent="0.25">
      <c r="A42" s="11">
        <v>34</v>
      </c>
      <c r="B42" s="6" t="s">
        <v>101</v>
      </c>
      <c r="C42" s="14">
        <v>12</v>
      </c>
      <c r="D42" s="13">
        <v>398</v>
      </c>
      <c r="E42" s="14">
        <v>200</v>
      </c>
      <c r="F42" s="13">
        <v>3019</v>
      </c>
    </row>
    <row r="43" spans="1:6" x14ac:dyDescent="0.25">
      <c r="A43" s="15" t="s">
        <v>277</v>
      </c>
      <c r="B43" s="16" t="s">
        <v>78</v>
      </c>
      <c r="C43" s="17">
        <v>84315</v>
      </c>
      <c r="D43" s="17">
        <v>844891</v>
      </c>
      <c r="E43" s="17">
        <v>287418</v>
      </c>
      <c r="F43" s="17">
        <v>4114089</v>
      </c>
    </row>
    <row r="44" spans="1:6" x14ac:dyDescent="0.25">
      <c r="A44" s="15" t="s">
        <v>278</v>
      </c>
      <c r="B44" s="16" t="s">
        <v>279</v>
      </c>
      <c r="C44" s="15">
        <v>175751</v>
      </c>
      <c r="D44" s="15">
        <v>2328033</v>
      </c>
      <c r="E44" s="15">
        <v>774369</v>
      </c>
      <c r="F44" s="15">
        <v>11463791</v>
      </c>
    </row>
    <row r="45" spans="1:6" x14ac:dyDescent="0.25">
      <c r="A45" s="302" t="s">
        <v>107</v>
      </c>
      <c r="B45" s="303"/>
      <c r="C45" s="303"/>
      <c r="D45" s="303"/>
      <c r="E45" s="303"/>
      <c r="F45" s="304"/>
    </row>
    <row r="46" spans="1:6" x14ac:dyDescent="0.25">
      <c r="A46" s="11">
        <v>35</v>
      </c>
      <c r="B46" s="12" t="s">
        <v>108</v>
      </c>
      <c r="C46" s="14">
        <v>16156</v>
      </c>
      <c r="D46" s="13">
        <v>90194</v>
      </c>
      <c r="E46" s="14">
        <v>37584</v>
      </c>
      <c r="F46" s="13">
        <v>496554</v>
      </c>
    </row>
    <row r="47" spans="1:6" x14ac:dyDescent="0.25">
      <c r="A47" s="15" t="s">
        <v>280</v>
      </c>
      <c r="B47" s="16" t="s">
        <v>78</v>
      </c>
      <c r="C47" s="15">
        <v>16156</v>
      </c>
      <c r="D47" s="17">
        <v>90194</v>
      </c>
      <c r="E47" s="15">
        <v>37584</v>
      </c>
      <c r="F47" s="17">
        <v>496554</v>
      </c>
    </row>
    <row r="48" spans="1:6" x14ac:dyDescent="0.25">
      <c r="A48" s="302" t="s">
        <v>281</v>
      </c>
      <c r="B48" s="303"/>
      <c r="C48" s="303"/>
      <c r="D48" s="303"/>
      <c r="E48" s="303"/>
      <c r="F48" s="304"/>
    </row>
    <row r="49" spans="1:6" x14ac:dyDescent="0.25">
      <c r="A49" s="11">
        <v>36</v>
      </c>
      <c r="B49" s="12" t="s">
        <v>282</v>
      </c>
      <c r="C49" s="14">
        <v>48</v>
      </c>
      <c r="D49" s="13">
        <v>323</v>
      </c>
      <c r="E49" s="14">
        <v>2595</v>
      </c>
      <c r="F49" s="13">
        <v>33501</v>
      </c>
    </row>
    <row r="50" spans="1:6" x14ac:dyDescent="0.25">
      <c r="A50" s="11">
        <v>37</v>
      </c>
      <c r="B50" s="12" t="s">
        <v>283</v>
      </c>
      <c r="C50" s="14">
        <v>62</v>
      </c>
      <c r="D50" s="13">
        <v>525</v>
      </c>
      <c r="E50" s="14">
        <v>1849</v>
      </c>
      <c r="F50" s="13">
        <v>7105</v>
      </c>
    </row>
    <row r="51" spans="1:6" x14ac:dyDescent="0.25">
      <c r="A51" s="15" t="s">
        <v>284</v>
      </c>
      <c r="B51" s="16" t="s">
        <v>78</v>
      </c>
      <c r="C51" s="15">
        <v>110</v>
      </c>
      <c r="D51" s="17">
        <v>848</v>
      </c>
      <c r="E51" s="15">
        <v>4444</v>
      </c>
      <c r="F51" s="17">
        <v>40606</v>
      </c>
    </row>
    <row r="52" spans="1:6" x14ac:dyDescent="0.25">
      <c r="A52" s="302" t="s">
        <v>285</v>
      </c>
      <c r="B52" s="303"/>
      <c r="C52" s="303"/>
      <c r="D52" s="303"/>
      <c r="E52" s="303"/>
      <c r="F52" s="304"/>
    </row>
    <row r="53" spans="1:6" x14ac:dyDescent="0.25">
      <c r="A53" s="11">
        <v>38</v>
      </c>
      <c r="B53" s="12" t="s">
        <v>115</v>
      </c>
      <c r="C53" s="14">
        <v>1775</v>
      </c>
      <c r="D53" s="13">
        <v>30638</v>
      </c>
      <c r="E53" s="14">
        <v>15991</v>
      </c>
      <c r="F53" s="13">
        <v>169019</v>
      </c>
    </row>
    <row r="54" spans="1:6" x14ac:dyDescent="0.25">
      <c r="A54" s="11">
        <v>39</v>
      </c>
      <c r="B54" s="12" t="s">
        <v>116</v>
      </c>
      <c r="C54" s="14">
        <v>227</v>
      </c>
      <c r="D54" s="13">
        <v>1769</v>
      </c>
      <c r="E54" s="14">
        <v>1111</v>
      </c>
      <c r="F54" s="13">
        <v>9558</v>
      </c>
    </row>
    <row r="55" spans="1:6" x14ac:dyDescent="0.25">
      <c r="A55" s="11">
        <v>40</v>
      </c>
      <c r="B55" s="12" t="s">
        <v>118</v>
      </c>
      <c r="C55" s="14">
        <v>2079</v>
      </c>
      <c r="D55" s="13">
        <v>24334</v>
      </c>
      <c r="E55" s="14">
        <v>9392</v>
      </c>
      <c r="F55" s="13">
        <v>83755</v>
      </c>
    </row>
    <row r="56" spans="1:6" x14ac:dyDescent="0.25">
      <c r="A56" s="11">
        <v>41</v>
      </c>
      <c r="B56" s="12" t="s">
        <v>117</v>
      </c>
      <c r="C56" s="14">
        <v>13194</v>
      </c>
      <c r="D56" s="13">
        <v>29849</v>
      </c>
      <c r="E56" s="14">
        <v>34854</v>
      </c>
      <c r="F56" s="13">
        <v>69338</v>
      </c>
    </row>
    <row r="57" spans="1:6" x14ac:dyDescent="0.25">
      <c r="A57" s="11">
        <v>42</v>
      </c>
      <c r="B57" s="12" t="s">
        <v>120</v>
      </c>
      <c r="C57" s="14">
        <v>240</v>
      </c>
      <c r="D57" s="13">
        <v>221</v>
      </c>
      <c r="E57" s="14">
        <v>22</v>
      </c>
      <c r="F57" s="13">
        <v>333</v>
      </c>
    </row>
    <row r="58" spans="1:6" x14ac:dyDescent="0.25">
      <c r="A58" s="11">
        <v>43</v>
      </c>
      <c r="B58" s="12" t="s">
        <v>119</v>
      </c>
      <c r="C58" s="14">
        <v>71</v>
      </c>
      <c r="D58" s="13">
        <v>867</v>
      </c>
      <c r="E58" s="14">
        <v>138</v>
      </c>
      <c r="F58" s="13">
        <v>1649</v>
      </c>
    </row>
    <row r="59" spans="1:6" x14ac:dyDescent="0.25">
      <c r="A59" s="11">
        <v>44</v>
      </c>
      <c r="B59" s="12" t="s">
        <v>121</v>
      </c>
      <c r="C59" s="14">
        <v>0</v>
      </c>
      <c r="D59" s="13">
        <v>0</v>
      </c>
      <c r="E59" s="14">
        <v>0</v>
      </c>
      <c r="F59" s="13">
        <v>0</v>
      </c>
    </row>
    <row r="60" spans="1:6" x14ac:dyDescent="0.25">
      <c r="A60" s="11">
        <v>45</v>
      </c>
      <c r="B60" s="12" t="s">
        <v>122</v>
      </c>
      <c r="C60" s="14">
        <v>2</v>
      </c>
      <c r="D60" s="13">
        <v>23</v>
      </c>
      <c r="E60" s="14">
        <v>6</v>
      </c>
      <c r="F60" s="13">
        <v>70</v>
      </c>
    </row>
    <row r="61" spans="1:6" x14ac:dyDescent="0.25">
      <c r="A61" s="11">
        <v>46</v>
      </c>
      <c r="B61" s="12" t="s">
        <v>123</v>
      </c>
      <c r="C61" s="14">
        <v>1</v>
      </c>
      <c r="D61" s="13">
        <v>19</v>
      </c>
      <c r="E61" s="14">
        <v>1</v>
      </c>
      <c r="F61" s="13">
        <v>18</v>
      </c>
    </row>
    <row r="62" spans="1:6" x14ac:dyDescent="0.25">
      <c r="A62" s="15" t="s">
        <v>286</v>
      </c>
      <c r="B62" s="16" t="s">
        <v>78</v>
      </c>
      <c r="C62" s="17">
        <v>17589</v>
      </c>
      <c r="D62" s="17">
        <v>87720</v>
      </c>
      <c r="E62" s="17">
        <v>61515</v>
      </c>
      <c r="F62" s="17">
        <v>333740</v>
      </c>
    </row>
    <row r="63" spans="1:6" x14ac:dyDescent="0.25">
      <c r="A63" s="295" t="s">
        <v>52</v>
      </c>
      <c r="B63" s="296"/>
      <c r="C63" s="15">
        <v>209606</v>
      </c>
      <c r="D63" s="17">
        <v>2506795</v>
      </c>
      <c r="E63" s="15">
        <v>877912</v>
      </c>
      <c r="F63" s="17">
        <v>12334691</v>
      </c>
    </row>
  </sheetData>
  <mergeCells count="12">
    <mergeCell ref="A63:B63"/>
    <mergeCell ref="A1:F1"/>
    <mergeCell ref="A2:F2"/>
    <mergeCell ref="A4:A5"/>
    <mergeCell ref="B4:B5"/>
    <mergeCell ref="C4:D4"/>
    <mergeCell ref="E4:F4"/>
    <mergeCell ref="A6:F6"/>
    <mergeCell ref="A20:F20"/>
    <mergeCell ref="A45:F45"/>
    <mergeCell ref="A48:F48"/>
    <mergeCell ref="A52:F5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E38B6-8D24-433D-9424-F296C03CB9D5}">
  <dimension ref="A1:H65"/>
  <sheetViews>
    <sheetView topLeftCell="A36" workbookViewId="0">
      <selection activeCell="L53" sqref="L53"/>
    </sheetView>
  </sheetViews>
  <sheetFormatPr defaultRowHeight="15" x14ac:dyDescent="0.25"/>
  <cols>
    <col min="2" max="2" width="37.28515625" bestFit="1" customWidth="1"/>
    <col min="3" max="4" width="11.5703125" bestFit="1" customWidth="1"/>
    <col min="5" max="5" width="18.42578125" bestFit="1" customWidth="1"/>
    <col min="6" max="6" width="10.28515625" bestFit="1" customWidth="1"/>
  </cols>
  <sheetData>
    <row r="1" spans="1:8" x14ac:dyDescent="0.25">
      <c r="A1" s="291" t="s">
        <v>271</v>
      </c>
      <c r="B1" s="291"/>
      <c r="C1" s="291"/>
      <c r="D1" s="291"/>
      <c r="E1" s="291"/>
      <c r="F1" s="291"/>
      <c r="G1" s="291"/>
      <c r="H1" s="291"/>
    </row>
    <row r="2" spans="1:8" x14ac:dyDescent="0.25">
      <c r="A2" s="291" t="s">
        <v>272</v>
      </c>
      <c r="B2" s="291"/>
      <c r="C2" s="291"/>
      <c r="D2" s="291"/>
      <c r="E2" s="291"/>
      <c r="F2" s="291"/>
      <c r="G2" s="291"/>
      <c r="H2" s="291"/>
    </row>
    <row r="3" spans="1:8" ht="15.75" x14ac:dyDescent="0.25">
      <c r="A3" s="231" t="s">
        <v>290</v>
      </c>
      <c r="B3" s="231"/>
      <c r="C3" s="231"/>
      <c r="D3" s="231"/>
      <c r="E3" s="231"/>
      <c r="F3" s="231"/>
      <c r="G3" s="231"/>
      <c r="H3" s="231"/>
    </row>
    <row r="4" spans="1:8" x14ac:dyDescent="0.25">
      <c r="A4" s="291" t="s">
        <v>360</v>
      </c>
      <c r="B4" s="291"/>
      <c r="C4" s="291"/>
      <c r="D4" s="291"/>
      <c r="E4" s="291"/>
      <c r="F4" s="291"/>
      <c r="G4" s="291"/>
      <c r="H4" s="291"/>
    </row>
    <row r="5" spans="1:8" ht="15.75" x14ac:dyDescent="0.25">
      <c r="A5" s="47"/>
      <c r="B5" s="48"/>
      <c r="C5" s="47"/>
      <c r="D5" s="49"/>
      <c r="E5" s="188" t="s">
        <v>56</v>
      </c>
      <c r="F5" s="187"/>
      <c r="G5" s="189" t="s">
        <v>294</v>
      </c>
      <c r="H5" s="47"/>
    </row>
    <row r="6" spans="1:8" ht="15" customHeight="1" x14ac:dyDescent="0.25">
      <c r="A6" s="292" t="s">
        <v>57</v>
      </c>
      <c r="B6" s="293" t="s">
        <v>58</v>
      </c>
      <c r="C6" s="226" t="s">
        <v>291</v>
      </c>
      <c r="D6" s="226"/>
      <c r="E6" s="226" t="s">
        <v>292</v>
      </c>
      <c r="F6" s="226"/>
      <c r="G6" s="226" t="s">
        <v>293</v>
      </c>
      <c r="H6" s="226"/>
    </row>
    <row r="7" spans="1:8" ht="15.75" x14ac:dyDescent="0.25">
      <c r="A7" s="292"/>
      <c r="B7" s="293"/>
      <c r="C7" s="178" t="s">
        <v>63</v>
      </c>
      <c r="D7" s="179" t="s">
        <v>64</v>
      </c>
      <c r="E7" s="178" t="s">
        <v>63</v>
      </c>
      <c r="F7" s="179" t="s">
        <v>64</v>
      </c>
      <c r="G7" s="178" t="s">
        <v>63</v>
      </c>
      <c r="H7" s="178" t="s">
        <v>64</v>
      </c>
    </row>
    <row r="8" spans="1:8" ht="15.75" x14ac:dyDescent="0.25">
      <c r="A8" s="294" t="s">
        <v>65</v>
      </c>
      <c r="B8" s="294"/>
      <c r="C8" s="294"/>
      <c r="D8" s="294"/>
      <c r="E8" s="294"/>
      <c r="F8" s="294"/>
      <c r="G8" s="294"/>
      <c r="H8" s="294"/>
    </row>
    <row r="9" spans="1:8" x14ac:dyDescent="0.25">
      <c r="A9" s="180">
        <v>1</v>
      </c>
      <c r="B9" s="181" t="s">
        <v>67</v>
      </c>
      <c r="C9" s="183">
        <f>'[1]KEY BUSI'!D9</f>
        <v>1399341</v>
      </c>
      <c r="D9" s="183">
        <f>'[1]KEY BUSI'!E9</f>
        <v>6451626</v>
      </c>
      <c r="E9" s="182">
        <v>105570</v>
      </c>
      <c r="F9" s="182">
        <v>222952</v>
      </c>
      <c r="G9" s="190">
        <f>E9/C9%</f>
        <v>7.5442654792505905</v>
      </c>
      <c r="H9" s="190">
        <f>F9/D9%</f>
        <v>3.4557489848295608</v>
      </c>
    </row>
    <row r="10" spans="1:8" x14ac:dyDescent="0.25">
      <c r="A10" s="180">
        <v>2</v>
      </c>
      <c r="B10" s="181" t="s">
        <v>68</v>
      </c>
      <c r="C10" s="183">
        <f>'[1]KEY BUSI'!D10</f>
        <v>188860</v>
      </c>
      <c r="D10" s="183">
        <f>'[1]KEY BUSI'!E10</f>
        <v>1097595</v>
      </c>
      <c r="E10" s="182">
        <v>13085</v>
      </c>
      <c r="F10" s="182">
        <v>36518</v>
      </c>
      <c r="G10" s="190">
        <f t="shared" ref="G10:H21" si="0">E10/C10%</f>
        <v>6.9284125807476444</v>
      </c>
      <c r="H10" s="190">
        <f t="shared" si="0"/>
        <v>3.3270924156906689</v>
      </c>
    </row>
    <row r="11" spans="1:8" x14ac:dyDescent="0.25">
      <c r="A11" s="180">
        <v>3</v>
      </c>
      <c r="B11" s="181" t="s">
        <v>69</v>
      </c>
      <c r="C11" s="183">
        <f>'[1]KEY BUSI'!D11</f>
        <v>24514</v>
      </c>
      <c r="D11" s="183">
        <f>'[1]KEY BUSI'!E11</f>
        <v>804663</v>
      </c>
      <c r="E11" s="182">
        <v>1742</v>
      </c>
      <c r="F11" s="182">
        <v>3135</v>
      </c>
      <c r="G11" s="190">
        <f t="shared" si="0"/>
        <v>7.106143428245085</v>
      </c>
      <c r="H11" s="190">
        <f t="shared" si="0"/>
        <v>0.38960409513050803</v>
      </c>
    </row>
    <row r="12" spans="1:8" x14ac:dyDescent="0.25">
      <c r="A12" s="180">
        <v>4</v>
      </c>
      <c r="B12" s="181" t="s">
        <v>70</v>
      </c>
      <c r="C12" s="183">
        <f>'[1]KEY BUSI'!D12</f>
        <v>210951</v>
      </c>
      <c r="D12" s="183">
        <f>'[1]KEY BUSI'!E12</f>
        <v>1956383</v>
      </c>
      <c r="E12" s="182">
        <v>16453</v>
      </c>
      <c r="F12" s="182">
        <v>163374</v>
      </c>
      <c r="G12" s="190">
        <f t="shared" si="0"/>
        <v>7.799441576479845</v>
      </c>
      <c r="H12" s="190">
        <f t="shared" si="0"/>
        <v>8.3508188325087662</v>
      </c>
    </row>
    <row r="13" spans="1:8" x14ac:dyDescent="0.25">
      <c r="A13" s="180">
        <v>5</v>
      </c>
      <c r="B13" s="181" t="s">
        <v>71</v>
      </c>
      <c r="C13" s="183">
        <f>'[1]KEY BUSI'!D13</f>
        <v>148782</v>
      </c>
      <c r="D13" s="183">
        <f>'[1]KEY BUSI'!E13</f>
        <v>826988</v>
      </c>
      <c r="E13" s="182">
        <v>19676</v>
      </c>
      <c r="F13" s="182">
        <v>40865</v>
      </c>
      <c r="G13" s="190">
        <f>E13/C13%</f>
        <v>13.224718043849391</v>
      </c>
      <c r="H13" s="190">
        <f t="shared" si="0"/>
        <v>4.9414259940893945</v>
      </c>
    </row>
    <row r="14" spans="1:8" x14ac:dyDescent="0.25">
      <c r="A14" s="180">
        <v>6</v>
      </c>
      <c r="B14" s="181" t="s">
        <v>72</v>
      </c>
      <c r="C14" s="183">
        <f>'[1]KEY BUSI'!D14</f>
        <v>70559</v>
      </c>
      <c r="D14" s="183">
        <f>'[1]KEY BUSI'!E14</f>
        <v>830504</v>
      </c>
      <c r="E14" s="182">
        <v>6353</v>
      </c>
      <c r="F14" s="182">
        <v>16302</v>
      </c>
      <c r="G14" s="190">
        <f t="shared" si="0"/>
        <v>9.0038124123074308</v>
      </c>
      <c r="H14" s="190">
        <f t="shared" si="0"/>
        <v>1.9629044531995028</v>
      </c>
    </row>
    <row r="15" spans="1:8" x14ac:dyDescent="0.25">
      <c r="A15" s="180">
        <v>7</v>
      </c>
      <c r="B15" s="181" t="s">
        <v>73</v>
      </c>
      <c r="C15" s="183">
        <f>'[1]KEY BUSI'!D15</f>
        <v>40317</v>
      </c>
      <c r="D15" s="183">
        <f>'[1]KEY BUSI'!E15</f>
        <v>666883</v>
      </c>
      <c r="E15" s="182">
        <v>3892</v>
      </c>
      <c r="F15" s="182">
        <v>10618</v>
      </c>
      <c r="G15" s="190">
        <f t="shared" si="0"/>
        <v>9.6534960438524688</v>
      </c>
      <c r="H15" s="190">
        <f t="shared" si="0"/>
        <v>1.5921833365073035</v>
      </c>
    </row>
    <row r="16" spans="1:8" x14ac:dyDescent="0.25">
      <c r="A16" s="180">
        <v>8</v>
      </c>
      <c r="B16" s="181" t="s">
        <v>75</v>
      </c>
      <c r="C16" s="183">
        <f>'[1]KEY BUSI'!D16</f>
        <v>953244</v>
      </c>
      <c r="D16" s="183">
        <f>'[1]KEY BUSI'!E16</f>
        <v>6144699</v>
      </c>
      <c r="E16" s="182">
        <v>127015</v>
      </c>
      <c r="F16" s="182">
        <v>273510</v>
      </c>
      <c r="G16" s="190">
        <f t="shared" si="0"/>
        <v>13.324500337793891</v>
      </c>
      <c r="H16" s="190">
        <f t="shared" si="0"/>
        <v>4.4511537505742753</v>
      </c>
    </row>
    <row r="17" spans="1:8" x14ac:dyDescent="0.25">
      <c r="A17" s="180">
        <v>9</v>
      </c>
      <c r="B17" s="181" t="s">
        <v>74</v>
      </c>
      <c r="C17" s="183">
        <f>'[1]KEY BUSI'!D17</f>
        <v>33992</v>
      </c>
      <c r="D17" s="183">
        <f>'[1]KEY BUSI'!E17</f>
        <v>244184</v>
      </c>
      <c r="E17" s="182">
        <v>4487</v>
      </c>
      <c r="F17" s="182">
        <v>14825</v>
      </c>
      <c r="G17" s="190">
        <f t="shared" si="0"/>
        <v>13.200164744645798</v>
      </c>
      <c r="H17" s="190">
        <f t="shared" si="0"/>
        <v>6.0712413589751986</v>
      </c>
    </row>
    <row r="18" spans="1:8" x14ac:dyDescent="0.25">
      <c r="A18" s="180">
        <v>10</v>
      </c>
      <c r="B18" s="181" t="s">
        <v>77</v>
      </c>
      <c r="C18" s="183">
        <f>'[1]KEY BUSI'!D18</f>
        <v>225890</v>
      </c>
      <c r="D18" s="183">
        <f>'[1]KEY BUSI'!E18</f>
        <v>1616762</v>
      </c>
      <c r="E18" s="182">
        <v>18374</v>
      </c>
      <c r="F18" s="182">
        <v>53375</v>
      </c>
      <c r="G18" s="190">
        <f t="shared" si="0"/>
        <v>8.1340475452653944</v>
      </c>
      <c r="H18" s="190">
        <f t="shared" si="0"/>
        <v>3.3013517141051061</v>
      </c>
    </row>
    <row r="19" spans="1:8" x14ac:dyDescent="0.25">
      <c r="A19" s="180">
        <v>11</v>
      </c>
      <c r="B19" s="181" t="s">
        <v>76</v>
      </c>
      <c r="C19" s="183">
        <f>'[1]KEY BUSI'!D19</f>
        <v>210247</v>
      </c>
      <c r="D19" s="183">
        <f>'[1]KEY BUSI'!E19</f>
        <v>1293922</v>
      </c>
      <c r="E19" s="182">
        <v>29419</v>
      </c>
      <c r="F19" s="182">
        <v>57747</v>
      </c>
      <c r="G19" s="190">
        <f t="shared" si="0"/>
        <v>13.992589668342475</v>
      </c>
      <c r="H19" s="190">
        <f t="shared" si="0"/>
        <v>4.4629428976398886</v>
      </c>
    </row>
    <row r="20" spans="1:8" x14ac:dyDescent="0.25">
      <c r="A20" s="180">
        <v>12</v>
      </c>
      <c r="B20" s="181" t="s">
        <v>66</v>
      </c>
      <c r="C20" s="183">
        <f>'[1]KEY BUSI'!D20</f>
        <v>2603390</v>
      </c>
      <c r="D20" s="183">
        <f>'[1]KEY BUSI'!E20</f>
        <v>17323257</v>
      </c>
      <c r="E20" s="182">
        <v>257005</v>
      </c>
      <c r="F20" s="182">
        <v>467688</v>
      </c>
      <c r="G20" s="190">
        <f t="shared" si="0"/>
        <v>9.8719362062541531</v>
      </c>
      <c r="H20" s="190">
        <f t="shared" si="0"/>
        <v>2.6997694486666104</v>
      </c>
    </row>
    <row r="21" spans="1:8" ht="15.75" x14ac:dyDescent="0.25">
      <c r="A21" s="184" t="s">
        <v>275</v>
      </c>
      <c r="B21" s="185" t="s">
        <v>78</v>
      </c>
      <c r="C21" s="184">
        <f>SUM(C9:C20)</f>
        <v>6110087</v>
      </c>
      <c r="D21" s="186">
        <f>SUM(D9:D20)</f>
        <v>39257466</v>
      </c>
      <c r="E21" s="184">
        <f>SUM(E9:E20)</f>
        <v>603071</v>
      </c>
      <c r="F21" s="186">
        <f>SUM(F9:F20)</f>
        <v>1360909</v>
      </c>
      <c r="G21" s="191">
        <f t="shared" si="0"/>
        <v>9.8700885928465496</v>
      </c>
      <c r="H21" s="191">
        <f t="shared" si="0"/>
        <v>3.4666246670123844</v>
      </c>
    </row>
    <row r="22" spans="1:8" ht="15.75" x14ac:dyDescent="0.25">
      <c r="A22" s="294" t="s">
        <v>79</v>
      </c>
      <c r="B22" s="294"/>
      <c r="C22" s="294"/>
      <c r="D22" s="294"/>
      <c r="E22" s="294"/>
      <c r="F22" s="294"/>
      <c r="G22" s="294"/>
      <c r="H22" s="294"/>
    </row>
    <row r="23" spans="1:8" x14ac:dyDescent="0.25">
      <c r="A23" s="180">
        <v>13</v>
      </c>
      <c r="B23" s="181" t="s">
        <v>80</v>
      </c>
      <c r="C23" s="183">
        <f>'[1]KEY BUSI'!D23</f>
        <v>719007</v>
      </c>
      <c r="D23" s="183">
        <f>'[1]KEY BUSI'!E23</f>
        <v>3719586</v>
      </c>
      <c r="E23" s="182">
        <v>51153</v>
      </c>
      <c r="F23" s="182">
        <v>92704</v>
      </c>
      <c r="G23" s="190">
        <f t="shared" ref="G23:H38" si="1">E23/C23%</f>
        <v>7.1143952701434063</v>
      </c>
      <c r="H23" s="190">
        <f t="shared" si="1"/>
        <v>2.4923203818919633</v>
      </c>
    </row>
    <row r="24" spans="1:8" x14ac:dyDescent="0.25">
      <c r="A24" s="180">
        <v>14</v>
      </c>
      <c r="B24" s="181" t="s">
        <v>81</v>
      </c>
      <c r="C24" s="183">
        <f>'[1]KEY BUSI'!D24</f>
        <v>258727</v>
      </c>
      <c r="D24" s="183">
        <f>'[1]KEY BUSI'!E24</f>
        <v>563924</v>
      </c>
      <c r="E24" s="182">
        <v>35213</v>
      </c>
      <c r="F24" s="182">
        <v>20161</v>
      </c>
      <c r="G24" s="190">
        <f t="shared" si="1"/>
        <v>13.610098675437817</v>
      </c>
      <c r="H24" s="190">
        <f t="shared" si="1"/>
        <v>3.5751271447925608</v>
      </c>
    </row>
    <row r="25" spans="1:8" x14ac:dyDescent="0.25">
      <c r="A25" s="180">
        <v>15</v>
      </c>
      <c r="B25" s="181" t="s">
        <v>82</v>
      </c>
      <c r="C25" s="183">
        <f>'[1]KEY BUSI'!D25</f>
        <v>13993</v>
      </c>
      <c r="D25" s="183">
        <f>'[1]KEY BUSI'!E25</f>
        <v>21199</v>
      </c>
      <c r="E25" s="182">
        <v>6820</v>
      </c>
      <c r="F25" s="182">
        <v>2048</v>
      </c>
      <c r="G25" s="190">
        <f t="shared" si="1"/>
        <v>48.738655041806616</v>
      </c>
      <c r="H25" s="190">
        <f t="shared" si="1"/>
        <v>9.6608330581631208</v>
      </c>
    </row>
    <row r="26" spans="1:8" x14ac:dyDescent="0.25">
      <c r="A26" s="180">
        <v>16</v>
      </c>
      <c r="B26" s="181" t="s">
        <v>83</v>
      </c>
      <c r="C26" s="183">
        <f>'[1]KEY BUSI'!D26</f>
        <v>1837</v>
      </c>
      <c r="D26" s="183">
        <f>'[1]KEY BUSI'!E26</f>
        <v>137348</v>
      </c>
      <c r="E26" s="182">
        <v>88</v>
      </c>
      <c r="F26" s="182">
        <v>2867</v>
      </c>
      <c r="G26" s="190">
        <f t="shared" si="1"/>
        <v>4.7904191616766463</v>
      </c>
      <c r="H26" s="190">
        <f t="shared" si="1"/>
        <v>2.0873984331770394</v>
      </c>
    </row>
    <row r="27" spans="1:8" x14ac:dyDescent="0.25">
      <c r="A27" s="180">
        <v>17</v>
      </c>
      <c r="B27" s="181" t="s">
        <v>84</v>
      </c>
      <c r="C27" s="183">
        <f>'[1]KEY BUSI'!D27</f>
        <v>105030</v>
      </c>
      <c r="D27" s="183">
        <f>'[1]KEY BUSI'!E27</f>
        <v>320681</v>
      </c>
      <c r="E27" s="182">
        <v>15425</v>
      </c>
      <c r="F27" s="182">
        <v>9215</v>
      </c>
      <c r="G27" s="190">
        <f t="shared" si="1"/>
        <v>14.686280110444635</v>
      </c>
      <c r="H27" s="190">
        <f t="shared" si="1"/>
        <v>2.8735721792061271</v>
      </c>
    </row>
    <row r="28" spans="1:8" x14ac:dyDescent="0.25">
      <c r="A28" s="180">
        <v>18</v>
      </c>
      <c r="B28" s="181" t="s">
        <v>85</v>
      </c>
      <c r="C28" s="183">
        <f>'[1]KEY BUSI'!D28</f>
        <v>673</v>
      </c>
      <c r="D28" s="183">
        <f>'[1]KEY BUSI'!E28</f>
        <v>3634</v>
      </c>
      <c r="E28" s="182">
        <v>36</v>
      </c>
      <c r="F28" s="182">
        <v>961</v>
      </c>
      <c r="G28" s="190">
        <f t="shared" si="1"/>
        <v>5.3491827637444276</v>
      </c>
      <c r="H28" s="190">
        <f t="shared" si="1"/>
        <v>26.44468904788112</v>
      </c>
    </row>
    <row r="29" spans="1:8" x14ac:dyDescent="0.25">
      <c r="A29" s="180">
        <v>19</v>
      </c>
      <c r="B29" s="181" t="s">
        <v>86</v>
      </c>
      <c r="C29" s="183">
        <f>'[1]KEY BUSI'!D29</f>
        <v>8349</v>
      </c>
      <c r="D29" s="183">
        <f>'[1]KEY BUSI'!E29</f>
        <v>269598</v>
      </c>
      <c r="E29" s="182">
        <v>226</v>
      </c>
      <c r="F29" s="182">
        <v>873</v>
      </c>
      <c r="G29" s="190">
        <f t="shared" si="1"/>
        <v>2.7069110073062643</v>
      </c>
      <c r="H29" s="190">
        <f t="shared" si="1"/>
        <v>0.32381545857165112</v>
      </c>
    </row>
    <row r="30" spans="1:8" x14ac:dyDescent="0.25">
      <c r="A30" s="180">
        <v>20</v>
      </c>
      <c r="B30" s="181" t="s">
        <v>87</v>
      </c>
      <c r="C30" s="183">
        <f>'[1]KEY BUSI'!D30</f>
        <v>2594224</v>
      </c>
      <c r="D30" s="183">
        <f>'[1]KEY BUSI'!E30</f>
        <v>11730794</v>
      </c>
      <c r="E30" s="182">
        <v>96709</v>
      </c>
      <c r="F30" s="182">
        <v>194899</v>
      </c>
      <c r="G30" s="190">
        <f t="shared" si="1"/>
        <v>3.7278585041230055</v>
      </c>
      <c r="H30" s="190">
        <f t="shared" si="1"/>
        <v>1.6614305902908191</v>
      </c>
    </row>
    <row r="31" spans="1:8" x14ac:dyDescent="0.25">
      <c r="A31" s="180">
        <v>21</v>
      </c>
      <c r="B31" s="181" t="s">
        <v>88</v>
      </c>
      <c r="C31" s="183">
        <f>'[1]KEY BUSI'!D31</f>
        <v>956135</v>
      </c>
      <c r="D31" s="183">
        <f>'[1]KEY BUSI'!E31</f>
        <v>7040770</v>
      </c>
      <c r="E31" s="182">
        <v>55150</v>
      </c>
      <c r="F31" s="182">
        <v>135558</v>
      </c>
      <c r="G31" s="190">
        <f t="shared" si="1"/>
        <v>5.768013931087137</v>
      </c>
      <c r="H31" s="190">
        <f t="shared" si="1"/>
        <v>1.9253291898471332</v>
      </c>
    </row>
    <row r="32" spans="1:8" x14ac:dyDescent="0.25">
      <c r="A32" s="180">
        <v>22</v>
      </c>
      <c r="B32" s="181" t="s">
        <v>89</v>
      </c>
      <c r="C32" s="183">
        <f>'[1]KEY BUSI'!D32</f>
        <v>64739</v>
      </c>
      <c r="D32" s="183">
        <f>'[1]KEY BUSI'!E32</f>
        <v>575117</v>
      </c>
      <c r="E32" s="182">
        <v>9591</v>
      </c>
      <c r="F32" s="182">
        <v>25144</v>
      </c>
      <c r="G32" s="190">
        <f t="shared" si="1"/>
        <v>14.81487202459105</v>
      </c>
      <c r="H32" s="190">
        <f t="shared" si="1"/>
        <v>4.3719799623380977</v>
      </c>
    </row>
    <row r="33" spans="1:8" x14ac:dyDescent="0.25">
      <c r="A33" s="180">
        <v>23</v>
      </c>
      <c r="B33" s="181" t="s">
        <v>90</v>
      </c>
      <c r="C33" s="183">
        <f>'[1]KEY BUSI'!D33</f>
        <v>663480</v>
      </c>
      <c r="D33" s="183">
        <f>'[1]KEY BUSI'!E33</f>
        <v>1155114</v>
      </c>
      <c r="E33" s="182">
        <v>18585</v>
      </c>
      <c r="F33" s="182">
        <v>14091</v>
      </c>
      <c r="G33" s="190">
        <f t="shared" si="1"/>
        <v>2.8011394465545307</v>
      </c>
      <c r="H33" s="190">
        <f t="shared" si="1"/>
        <v>1.2198795962995861</v>
      </c>
    </row>
    <row r="34" spans="1:8" x14ac:dyDescent="0.25">
      <c r="A34" s="180">
        <v>24</v>
      </c>
      <c r="B34" s="181" t="s">
        <v>91</v>
      </c>
      <c r="C34" s="183">
        <f>'[1]KEY BUSI'!D34</f>
        <v>700986</v>
      </c>
      <c r="D34" s="183">
        <f>'[1]KEY BUSI'!E34</f>
        <v>1561750</v>
      </c>
      <c r="E34" s="182">
        <v>76505</v>
      </c>
      <c r="F34" s="182">
        <v>20027</v>
      </c>
      <c r="G34" s="190">
        <f t="shared" si="1"/>
        <v>10.91391268869849</v>
      </c>
      <c r="H34" s="190">
        <f t="shared" si="1"/>
        <v>1.2823435248919481</v>
      </c>
    </row>
    <row r="35" spans="1:8" x14ac:dyDescent="0.25">
      <c r="A35" s="180">
        <v>25</v>
      </c>
      <c r="B35" s="164" t="s">
        <v>92</v>
      </c>
      <c r="C35" s="183">
        <f>'[1]KEY BUSI'!D35</f>
        <v>1013</v>
      </c>
      <c r="D35" s="183">
        <f>'[1]KEY BUSI'!E35</f>
        <v>12189</v>
      </c>
      <c r="E35" s="182">
        <v>57</v>
      </c>
      <c r="F35" s="182">
        <v>217</v>
      </c>
      <c r="G35" s="190">
        <f t="shared" si="1"/>
        <v>5.6268509378084888</v>
      </c>
      <c r="H35" s="190">
        <f t="shared" si="1"/>
        <v>1.7802937074411354</v>
      </c>
    </row>
    <row r="36" spans="1:8" x14ac:dyDescent="0.25">
      <c r="A36" s="180">
        <v>26</v>
      </c>
      <c r="B36" s="164" t="s">
        <v>93</v>
      </c>
      <c r="C36" s="183">
        <f>'[1]KEY BUSI'!D36</f>
        <v>1652</v>
      </c>
      <c r="D36" s="183">
        <f>'[1]KEY BUSI'!E36</f>
        <v>43474</v>
      </c>
      <c r="E36" s="182">
        <v>88</v>
      </c>
      <c r="F36" s="182">
        <v>7774</v>
      </c>
      <c r="G36" s="190">
        <f t="shared" si="1"/>
        <v>5.3268765133171918</v>
      </c>
      <c r="H36" s="190">
        <f t="shared" si="1"/>
        <v>17.88195243133827</v>
      </c>
    </row>
    <row r="37" spans="1:8" x14ac:dyDescent="0.25">
      <c r="A37" s="180">
        <v>27</v>
      </c>
      <c r="B37" s="164" t="s">
        <v>94</v>
      </c>
      <c r="C37" s="183">
        <f>'[1]KEY BUSI'!D37</f>
        <v>282</v>
      </c>
      <c r="D37" s="183">
        <f>'[1]KEY BUSI'!E37</f>
        <v>8423</v>
      </c>
      <c r="E37" s="182">
        <v>5</v>
      </c>
      <c r="F37" s="182">
        <v>4</v>
      </c>
      <c r="G37" s="190">
        <f t="shared" si="1"/>
        <v>1.773049645390071</v>
      </c>
      <c r="H37" s="190">
        <f t="shared" si="1"/>
        <v>4.7489018164549444E-2</v>
      </c>
    </row>
    <row r="38" spans="1:8" x14ac:dyDescent="0.25">
      <c r="A38" s="180">
        <v>28</v>
      </c>
      <c r="B38" s="164" t="s">
        <v>95</v>
      </c>
      <c r="C38" s="183">
        <f>'[1]KEY BUSI'!D38</f>
        <v>215774</v>
      </c>
      <c r="D38" s="183">
        <f>'[1]KEY BUSI'!E38</f>
        <v>2497426</v>
      </c>
      <c r="E38" s="182">
        <v>21283</v>
      </c>
      <c r="F38" s="182">
        <v>44467</v>
      </c>
      <c r="G38" s="190">
        <f t="shared" si="1"/>
        <v>9.8635609480289581</v>
      </c>
      <c r="H38" s="190">
        <f t="shared" si="1"/>
        <v>1.7805132164076134</v>
      </c>
    </row>
    <row r="39" spans="1:8" x14ac:dyDescent="0.25">
      <c r="A39" s="180">
        <v>29</v>
      </c>
      <c r="B39" s="164" t="s">
        <v>96</v>
      </c>
      <c r="C39" s="183">
        <f>'[1]KEY BUSI'!D39</f>
        <v>23691</v>
      </c>
      <c r="D39" s="183">
        <f>'[1]KEY BUSI'!E39</f>
        <v>39094</v>
      </c>
      <c r="E39" s="182">
        <v>12</v>
      </c>
      <c r="F39" s="182">
        <v>551</v>
      </c>
      <c r="G39" s="190">
        <f t="shared" ref="G39:H45" si="2">E39/C39%</f>
        <v>5.0652146384703049E-2</v>
      </c>
      <c r="H39" s="190">
        <f t="shared" si="2"/>
        <v>1.4094234409372282</v>
      </c>
    </row>
    <row r="40" spans="1:8" x14ac:dyDescent="0.25">
      <c r="A40" s="180">
        <v>30</v>
      </c>
      <c r="B40" s="164" t="s">
        <v>97</v>
      </c>
      <c r="C40" s="183">
        <f>'[1]KEY BUSI'!D40</f>
        <v>297954</v>
      </c>
      <c r="D40" s="183">
        <f>'[1]KEY BUSI'!E40</f>
        <v>214070</v>
      </c>
      <c r="E40" s="182">
        <v>32087</v>
      </c>
      <c r="F40" s="182">
        <v>8561</v>
      </c>
      <c r="G40" s="190">
        <f t="shared" si="2"/>
        <v>10.769112010578814</v>
      </c>
      <c r="H40" s="190">
        <f t="shared" si="2"/>
        <v>3.9991591535479052</v>
      </c>
    </row>
    <row r="41" spans="1:8" x14ac:dyDescent="0.25">
      <c r="A41" s="180">
        <v>31</v>
      </c>
      <c r="B41" s="164" t="s">
        <v>98</v>
      </c>
      <c r="C41" s="183">
        <f>'[1]KEY BUSI'!D41</f>
        <v>736</v>
      </c>
      <c r="D41" s="183">
        <f>'[1]KEY BUSI'!E41</f>
        <v>22958</v>
      </c>
      <c r="E41" s="182">
        <v>12</v>
      </c>
      <c r="F41" s="182">
        <v>86</v>
      </c>
      <c r="G41" s="190">
        <f t="shared" si="2"/>
        <v>1.6304347826086956</v>
      </c>
      <c r="H41" s="190">
        <f t="shared" si="2"/>
        <v>0.37459709033887967</v>
      </c>
    </row>
    <row r="42" spans="1:8" x14ac:dyDescent="0.25">
      <c r="A42" s="180">
        <v>32</v>
      </c>
      <c r="B42" s="164" t="s">
        <v>99</v>
      </c>
      <c r="C42" s="183">
        <f>'[1]KEY BUSI'!D42</f>
        <v>445</v>
      </c>
      <c r="D42" s="183">
        <f>'[1]KEY BUSI'!E42</f>
        <v>6904</v>
      </c>
      <c r="E42" s="182">
        <v>0</v>
      </c>
      <c r="F42" s="182">
        <v>0</v>
      </c>
      <c r="G42" s="190">
        <f t="shared" si="2"/>
        <v>0</v>
      </c>
      <c r="H42" s="190">
        <f t="shared" si="2"/>
        <v>0</v>
      </c>
    </row>
    <row r="43" spans="1:8" x14ac:dyDescent="0.25">
      <c r="A43" s="180">
        <v>33</v>
      </c>
      <c r="B43" s="164" t="s">
        <v>100</v>
      </c>
      <c r="C43" s="183">
        <f>'[1]KEY BUSI'!D43</f>
        <v>207937</v>
      </c>
      <c r="D43" s="183">
        <f>'[1]KEY BUSI'!E43</f>
        <v>1025306</v>
      </c>
      <c r="E43" s="182">
        <v>13584</v>
      </c>
      <c r="F43" s="182">
        <v>16357</v>
      </c>
      <c r="G43" s="190">
        <f t="shared" si="2"/>
        <v>6.5327478996042077</v>
      </c>
      <c r="H43" s="190">
        <f t="shared" si="2"/>
        <v>1.5953286140917933</v>
      </c>
    </row>
    <row r="44" spans="1:8" x14ac:dyDescent="0.25">
      <c r="A44" s="180">
        <v>34</v>
      </c>
      <c r="B44" s="164" t="s">
        <v>101</v>
      </c>
      <c r="C44" s="183">
        <f>'[1]KEY BUSI'!D44</f>
        <v>813</v>
      </c>
      <c r="D44" s="183">
        <f>'[1]KEY BUSI'!E44</f>
        <v>6843</v>
      </c>
      <c r="E44" s="182">
        <v>121</v>
      </c>
      <c r="F44" s="182">
        <v>875</v>
      </c>
      <c r="G44" s="190">
        <f t="shared" si="2"/>
        <v>14.883148831488313</v>
      </c>
      <c r="H44" s="190">
        <f t="shared" si="2"/>
        <v>12.786789419845096</v>
      </c>
    </row>
    <row r="45" spans="1:8" ht="15.75" x14ac:dyDescent="0.25">
      <c r="A45" s="184" t="s">
        <v>277</v>
      </c>
      <c r="B45" s="185" t="s">
        <v>78</v>
      </c>
      <c r="C45" s="184">
        <f>SUM(C23:C44)</f>
        <v>6837477</v>
      </c>
      <c r="D45" s="184">
        <f t="shared" ref="D45:F45" si="3">SUM(D23:D44)</f>
        <v>30976202</v>
      </c>
      <c r="E45" s="184">
        <f t="shared" si="3"/>
        <v>432750</v>
      </c>
      <c r="F45" s="184">
        <f t="shared" si="3"/>
        <v>597440</v>
      </c>
      <c r="G45" s="191">
        <f t="shared" si="2"/>
        <v>6.3290889314874477</v>
      </c>
      <c r="H45" s="191">
        <f t="shared" si="2"/>
        <v>1.9287064308271233</v>
      </c>
    </row>
    <row r="46" spans="1:8" ht="15.75" x14ac:dyDescent="0.25">
      <c r="A46" s="184" t="s">
        <v>278</v>
      </c>
      <c r="B46" s="185" t="s">
        <v>279</v>
      </c>
      <c r="C46" s="184">
        <f>+C45+C21</f>
        <v>12947564</v>
      </c>
      <c r="D46" s="184">
        <f t="shared" ref="D46:F46" si="4">+D45+D21</f>
        <v>70233668</v>
      </c>
      <c r="E46" s="184">
        <f t="shared" si="4"/>
        <v>1035821</v>
      </c>
      <c r="F46" s="184">
        <f t="shared" si="4"/>
        <v>1958349</v>
      </c>
      <c r="G46" s="191">
        <f>E46/C46%</f>
        <v>8.0001226485538126</v>
      </c>
      <c r="H46" s="191">
        <f>F46/D46%</f>
        <v>2.7883336521737694</v>
      </c>
    </row>
    <row r="47" spans="1:8" ht="15.75" x14ac:dyDescent="0.25">
      <c r="A47" s="294" t="s">
        <v>107</v>
      </c>
      <c r="B47" s="294"/>
      <c r="C47" s="294"/>
      <c r="D47" s="294"/>
      <c r="E47" s="294"/>
      <c r="F47" s="294"/>
      <c r="G47" s="294"/>
      <c r="H47" s="294"/>
    </row>
    <row r="48" spans="1:8" x14ac:dyDescent="0.25">
      <c r="A48" s="180">
        <v>35</v>
      </c>
      <c r="B48" s="181" t="s">
        <v>108</v>
      </c>
      <c r="C48" s="183">
        <f>'[1]KEY BUSI'!D48</f>
        <v>1565043</v>
      </c>
      <c r="D48" s="183">
        <f>'[1]KEY BUSI'!E48</f>
        <v>4528408</v>
      </c>
      <c r="E48" s="182">
        <v>52710</v>
      </c>
      <c r="F48" s="182">
        <v>123783</v>
      </c>
      <c r="G48" s="190">
        <f t="shared" ref="G48:H49" si="5">E48/C48%</f>
        <v>3.3679585800517939</v>
      </c>
      <c r="H48" s="190">
        <f t="shared" si="5"/>
        <v>2.7334771955177182</v>
      </c>
    </row>
    <row r="49" spans="1:8" ht="15.75" x14ac:dyDescent="0.25">
      <c r="A49" s="184" t="s">
        <v>280</v>
      </c>
      <c r="B49" s="185" t="s">
        <v>78</v>
      </c>
      <c r="C49" s="184">
        <f>SUM(C48:C48)</f>
        <v>1565043</v>
      </c>
      <c r="D49" s="186">
        <f>SUM(D48:D48)</f>
        <v>4528408</v>
      </c>
      <c r="E49" s="184">
        <f>SUM(E48:E48)</f>
        <v>52710</v>
      </c>
      <c r="F49" s="186">
        <f>SUM(F48:F48)</f>
        <v>123783</v>
      </c>
      <c r="G49" s="191">
        <f t="shared" si="5"/>
        <v>3.3679585800517939</v>
      </c>
      <c r="H49" s="191">
        <f t="shared" si="5"/>
        <v>2.7334771955177182</v>
      </c>
    </row>
    <row r="50" spans="1:8" ht="15.75" x14ac:dyDescent="0.25">
      <c r="A50" s="294" t="s">
        <v>281</v>
      </c>
      <c r="B50" s="294"/>
      <c r="C50" s="294"/>
      <c r="D50" s="294"/>
      <c r="E50" s="294"/>
      <c r="F50" s="294"/>
      <c r="G50" s="294"/>
      <c r="H50" s="294"/>
    </row>
    <row r="51" spans="1:8" x14ac:dyDescent="0.25">
      <c r="A51" s="180">
        <v>37</v>
      </c>
      <c r="B51" s="181" t="s">
        <v>282</v>
      </c>
      <c r="C51" s="183">
        <f>'[1]KEY BUSI'!D51</f>
        <v>3613920</v>
      </c>
      <c r="D51" s="183">
        <f>'[1]KEY BUSI'!E51</f>
        <v>2145772</v>
      </c>
      <c r="E51" s="182">
        <v>40164</v>
      </c>
      <c r="F51" s="182">
        <v>156637</v>
      </c>
      <c r="G51" s="190">
        <f t="shared" ref="G51:H53" si="6">E51/C51%</f>
        <v>1.1113693717625184</v>
      </c>
      <c r="H51" s="190">
        <f t="shared" si="6"/>
        <v>7.299796996139384</v>
      </c>
    </row>
    <row r="52" spans="1:8" x14ac:dyDescent="0.25">
      <c r="A52" s="180">
        <v>38</v>
      </c>
      <c r="B52" s="181" t="s">
        <v>283</v>
      </c>
      <c r="C52" s="183">
        <f>'[1]KEY BUSI'!D52</f>
        <v>58897</v>
      </c>
      <c r="D52" s="183">
        <f>'[1]KEY BUSI'!E52</f>
        <v>86072</v>
      </c>
      <c r="E52" s="182">
        <v>14777</v>
      </c>
      <c r="F52" s="182">
        <v>18208</v>
      </c>
      <c r="G52" s="190">
        <f t="shared" si="6"/>
        <v>25.08956313564358</v>
      </c>
      <c r="H52" s="190">
        <f t="shared" si="6"/>
        <v>21.15438237754438</v>
      </c>
    </row>
    <row r="53" spans="1:8" ht="15.75" x14ac:dyDescent="0.25">
      <c r="A53" s="184" t="s">
        <v>284</v>
      </c>
      <c r="B53" s="185" t="s">
        <v>78</v>
      </c>
      <c r="C53" s="184">
        <f>SUM(C51:C52)</f>
        <v>3672817</v>
      </c>
      <c r="D53" s="186">
        <f>SUM(D51:D52)</f>
        <v>2231844</v>
      </c>
      <c r="E53" s="184">
        <f>SUM(E51:E52)</f>
        <v>54941</v>
      </c>
      <c r="F53" s="186">
        <f>SUM(F51:F52)</f>
        <v>174845</v>
      </c>
      <c r="G53" s="191">
        <f t="shared" si="6"/>
        <v>1.4958817714032582</v>
      </c>
      <c r="H53" s="191">
        <f t="shared" si="6"/>
        <v>7.8341048926358656</v>
      </c>
    </row>
    <row r="54" spans="1:8" ht="15.75" x14ac:dyDescent="0.25">
      <c r="A54" s="294" t="s">
        <v>285</v>
      </c>
      <c r="B54" s="294"/>
      <c r="C54" s="294"/>
      <c r="D54" s="294"/>
      <c r="E54" s="294"/>
      <c r="F54" s="294"/>
      <c r="G54" s="294"/>
      <c r="H54" s="294"/>
    </row>
    <row r="55" spans="1:8" x14ac:dyDescent="0.25">
      <c r="A55" s="180">
        <v>39</v>
      </c>
      <c r="B55" s="181" t="s">
        <v>115</v>
      </c>
      <c r="C55" s="183">
        <f>'[1]KEY BUSI'!D55</f>
        <v>1164529</v>
      </c>
      <c r="D55" s="183">
        <f>'[1]KEY BUSI'!E55</f>
        <v>3375890</v>
      </c>
      <c r="E55" s="182">
        <v>34667</v>
      </c>
      <c r="F55" s="182">
        <v>57833</v>
      </c>
      <c r="G55" s="190">
        <f t="shared" ref="G55:H65" si="7">E55/C55%</f>
        <v>2.976911695629735</v>
      </c>
      <c r="H55" s="190">
        <f t="shared" si="7"/>
        <v>1.7131186146468043</v>
      </c>
    </row>
    <row r="56" spans="1:8" x14ac:dyDescent="0.25">
      <c r="A56" s="180">
        <v>40</v>
      </c>
      <c r="B56" s="181" t="s">
        <v>116</v>
      </c>
      <c r="C56" s="183">
        <f>'[1]KEY BUSI'!D56</f>
        <v>82519</v>
      </c>
      <c r="D56" s="183">
        <f>'[1]KEY BUSI'!E56</f>
        <v>178312</v>
      </c>
      <c r="E56" s="182">
        <v>5369</v>
      </c>
      <c r="F56" s="182">
        <v>12031</v>
      </c>
      <c r="G56" s="190">
        <f t="shared" si="7"/>
        <v>6.506380348768162</v>
      </c>
      <c r="H56" s="190">
        <f t="shared" si="7"/>
        <v>6.7471622773565443</v>
      </c>
    </row>
    <row r="57" spans="1:8" x14ac:dyDescent="0.25">
      <c r="A57" s="180">
        <v>41</v>
      </c>
      <c r="B57" s="181" t="s">
        <v>118</v>
      </c>
      <c r="C57" s="183">
        <f>'[1]KEY BUSI'!D57</f>
        <v>128955</v>
      </c>
      <c r="D57" s="183">
        <f>'[1]KEY BUSI'!E57</f>
        <v>221317</v>
      </c>
      <c r="E57" s="182">
        <v>18514</v>
      </c>
      <c r="F57" s="182">
        <v>5215</v>
      </c>
      <c r="G57" s="190">
        <f t="shared" si="7"/>
        <v>14.356946221550153</v>
      </c>
      <c r="H57" s="190">
        <f t="shared" si="7"/>
        <v>2.3563485859649282</v>
      </c>
    </row>
    <row r="58" spans="1:8" x14ac:dyDescent="0.25">
      <c r="A58" s="180">
        <v>42</v>
      </c>
      <c r="B58" s="181" t="s">
        <v>117</v>
      </c>
      <c r="C58" s="183">
        <f>'[1]KEY BUSI'!D58</f>
        <v>212337</v>
      </c>
      <c r="D58" s="183">
        <f>'[1]KEY BUSI'!E58</f>
        <v>171411</v>
      </c>
      <c r="E58" s="182">
        <v>9494</v>
      </c>
      <c r="F58" s="182">
        <v>1629</v>
      </c>
      <c r="G58" s="190">
        <f t="shared" si="7"/>
        <v>4.4711943749793965</v>
      </c>
      <c r="H58" s="190">
        <f t="shared" si="7"/>
        <v>0.9503474106095875</v>
      </c>
    </row>
    <row r="59" spans="1:8" x14ac:dyDescent="0.25">
      <c r="A59" s="180">
        <v>43</v>
      </c>
      <c r="B59" s="181" t="s">
        <v>120</v>
      </c>
      <c r="C59" s="183">
        <f>'[1]KEY BUSI'!D59</f>
        <v>35270</v>
      </c>
      <c r="D59" s="183">
        <f>'[1]KEY BUSI'!E59</f>
        <v>40971</v>
      </c>
      <c r="E59" s="182">
        <v>10067</v>
      </c>
      <c r="F59" s="182">
        <v>3008</v>
      </c>
      <c r="G59" s="190">
        <f t="shared" si="7"/>
        <v>28.542670825063794</v>
      </c>
      <c r="H59" s="190">
        <f t="shared" si="7"/>
        <v>7.3417783310146207</v>
      </c>
    </row>
    <row r="60" spans="1:8" x14ac:dyDescent="0.25">
      <c r="A60" s="180">
        <v>44</v>
      </c>
      <c r="B60" s="181" t="s">
        <v>119</v>
      </c>
      <c r="C60" s="183">
        <f>'[1]KEY BUSI'!D60</f>
        <v>726</v>
      </c>
      <c r="D60" s="183">
        <f>'[1]KEY BUSI'!E60</f>
        <v>7290</v>
      </c>
      <c r="E60" s="182">
        <v>10</v>
      </c>
      <c r="F60" s="182">
        <v>72</v>
      </c>
      <c r="G60" s="190">
        <f t="shared" si="7"/>
        <v>1.3774104683195594</v>
      </c>
      <c r="H60" s="190">
        <f t="shared" si="7"/>
        <v>0.98765432098765427</v>
      </c>
    </row>
    <row r="61" spans="1:8" x14ac:dyDescent="0.25">
      <c r="A61" s="180">
        <v>45</v>
      </c>
      <c r="B61" s="181" t="s">
        <v>121</v>
      </c>
      <c r="C61" s="183">
        <f>'[1]KEY BUSI'!D61</f>
        <v>46240</v>
      </c>
      <c r="D61" s="183">
        <f>'[1]KEY BUSI'!E61</f>
        <v>39313</v>
      </c>
      <c r="E61" s="182">
        <v>10728</v>
      </c>
      <c r="F61" s="182">
        <v>4656</v>
      </c>
      <c r="G61" s="190">
        <f t="shared" si="7"/>
        <v>23.200692041522494</v>
      </c>
      <c r="H61" s="190">
        <f t="shared" si="7"/>
        <v>11.843410576654033</v>
      </c>
    </row>
    <row r="62" spans="1:8" x14ac:dyDescent="0.25">
      <c r="A62" s="180">
        <v>46</v>
      </c>
      <c r="B62" s="181" t="s">
        <v>122</v>
      </c>
      <c r="C62" s="183">
        <f>'[1]KEY BUSI'!D62</f>
        <v>24692</v>
      </c>
      <c r="D62" s="183">
        <f>'[1]KEY BUSI'!E62</f>
        <v>17171</v>
      </c>
      <c r="E62" s="182">
        <v>4969</v>
      </c>
      <c r="F62" s="182">
        <v>1566</v>
      </c>
      <c r="G62" s="190">
        <f t="shared" si="7"/>
        <v>20.123926777903776</v>
      </c>
      <c r="H62" s="190">
        <f t="shared" si="7"/>
        <v>9.1200279541086715</v>
      </c>
    </row>
    <row r="63" spans="1:8" x14ac:dyDescent="0.25">
      <c r="A63" s="180">
        <v>47</v>
      </c>
      <c r="B63" s="181" t="s">
        <v>123</v>
      </c>
      <c r="C63" s="183">
        <f>'[1]KEY BUSI'!D63</f>
        <v>72187</v>
      </c>
      <c r="D63" s="183">
        <f>'[1]KEY BUSI'!E63</f>
        <v>33701</v>
      </c>
      <c r="E63" s="182">
        <v>8337</v>
      </c>
      <c r="F63" s="182">
        <v>2075</v>
      </c>
      <c r="G63" s="190">
        <f t="shared" si="7"/>
        <v>11.549170903348248</v>
      </c>
      <c r="H63" s="190">
        <f t="shared" si="7"/>
        <v>6.1570873267855557</v>
      </c>
    </row>
    <row r="64" spans="1:8" ht="15.75" x14ac:dyDescent="0.25">
      <c r="A64" s="184" t="s">
        <v>286</v>
      </c>
      <c r="B64" s="185" t="s">
        <v>78</v>
      </c>
      <c r="C64" s="184">
        <f>SUM(C55:C63)</f>
        <v>1767455</v>
      </c>
      <c r="D64" s="184">
        <f t="shared" ref="D64:F64" si="8">SUM(D55:D63)</f>
        <v>4085376</v>
      </c>
      <c r="E64" s="184">
        <f t="shared" si="8"/>
        <v>102155</v>
      </c>
      <c r="F64" s="184">
        <f t="shared" si="8"/>
        <v>88085</v>
      </c>
      <c r="G64" s="191">
        <f t="shared" si="7"/>
        <v>5.7797794003241956</v>
      </c>
      <c r="H64" s="191">
        <f t="shared" si="7"/>
        <v>2.1561050928972021</v>
      </c>
    </row>
    <row r="65" spans="1:8" ht="15.75" x14ac:dyDescent="0.25">
      <c r="A65" s="290" t="s">
        <v>52</v>
      </c>
      <c r="B65" s="290"/>
      <c r="C65" s="184">
        <f>C46+C49+C53+C64</f>
        <v>19952879</v>
      </c>
      <c r="D65" s="184">
        <f>D46+D49+D53+D64</f>
        <v>81079296</v>
      </c>
      <c r="E65" s="184">
        <f>E46+E49+E53+E64</f>
        <v>1245627</v>
      </c>
      <c r="F65" s="186">
        <f>F46+F49+F53+F64</f>
        <v>2345062</v>
      </c>
      <c r="G65" s="191">
        <f t="shared" si="7"/>
        <v>6.2428434513134672</v>
      </c>
      <c r="H65" s="191">
        <f t="shared" si="7"/>
        <v>2.8923068103600702</v>
      </c>
    </row>
  </sheetData>
  <mergeCells count="15">
    <mergeCell ref="A65:B65"/>
    <mergeCell ref="A1:H1"/>
    <mergeCell ref="A2:H2"/>
    <mergeCell ref="A3:H3"/>
    <mergeCell ref="A4:H4"/>
    <mergeCell ref="A6:A7"/>
    <mergeCell ref="B6:B7"/>
    <mergeCell ref="C6:D6"/>
    <mergeCell ref="E6:F6"/>
    <mergeCell ref="G6:H6"/>
    <mergeCell ref="A8:H8"/>
    <mergeCell ref="A22:H22"/>
    <mergeCell ref="A47:H47"/>
    <mergeCell ref="A50:H50"/>
    <mergeCell ref="A54:H5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021E7-AC88-4C59-90C0-3C1887D59E49}">
  <dimension ref="A1:T66"/>
  <sheetViews>
    <sheetView topLeftCell="A35" workbookViewId="0">
      <selection activeCell="X21" sqref="X21"/>
    </sheetView>
  </sheetViews>
  <sheetFormatPr defaultRowHeight="15" x14ac:dyDescent="0.25"/>
  <cols>
    <col min="2" max="2" width="33" bestFit="1" customWidth="1"/>
    <col min="3" max="3" width="11.5703125" bestFit="1" customWidth="1"/>
    <col min="4" max="4" width="10.28515625" bestFit="1" customWidth="1"/>
    <col min="5" max="5" width="9" bestFit="1" customWidth="1"/>
    <col min="6" max="6" width="11.5703125" bestFit="1" customWidth="1"/>
    <col min="7" max="8" width="9" bestFit="1" customWidth="1"/>
    <col min="9" max="9" width="10.28515625" bestFit="1" customWidth="1"/>
    <col min="10" max="10" width="7.7109375" bestFit="1" customWidth="1"/>
    <col min="11" max="11" width="9" bestFit="1" customWidth="1"/>
    <col min="12" max="12" width="10.28515625" bestFit="1" customWidth="1"/>
    <col min="13" max="13" width="7.7109375" bestFit="1" customWidth="1"/>
    <col min="14" max="14" width="9" bestFit="1" customWidth="1"/>
    <col min="15" max="15" width="11.5703125" bestFit="1" customWidth="1"/>
    <col min="16" max="16" width="12.28515625" customWidth="1"/>
    <col min="17" max="17" width="9" bestFit="1" customWidth="1"/>
    <col min="18" max="18" width="15.85546875" bestFit="1" customWidth="1"/>
    <col min="19" max="19" width="10.28515625" bestFit="1" customWidth="1"/>
    <col min="20" max="20" width="9" bestFit="1" customWidth="1"/>
  </cols>
  <sheetData>
    <row r="1" spans="1:20" x14ac:dyDescent="0.25">
      <c r="A1" s="291" t="s">
        <v>271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</row>
    <row r="2" spans="1:20" x14ac:dyDescent="0.25">
      <c r="A2" s="291" t="s">
        <v>272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</row>
    <row r="3" spans="1:20" ht="15.75" x14ac:dyDescent="0.25">
      <c r="A3" s="231" t="s">
        <v>295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</row>
    <row r="4" spans="1:20" x14ac:dyDescent="0.25">
      <c r="A4" s="291" t="s">
        <v>274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</row>
    <row r="5" spans="1:20" ht="15.75" x14ac:dyDescent="0.25">
      <c r="A5" s="47"/>
      <c r="B5" s="48"/>
      <c r="C5" s="49"/>
      <c r="D5" s="49"/>
      <c r="E5" s="47"/>
      <c r="F5" s="49"/>
      <c r="G5" s="49"/>
      <c r="H5" s="47"/>
      <c r="I5" s="49"/>
      <c r="J5" s="49"/>
      <c r="K5" s="47"/>
      <c r="L5" s="49"/>
      <c r="M5" s="49"/>
      <c r="N5" s="47"/>
      <c r="O5" s="49"/>
      <c r="P5" s="188" t="s">
        <v>56</v>
      </c>
      <c r="Q5" s="187"/>
      <c r="R5" s="189" t="s">
        <v>294</v>
      </c>
      <c r="S5" s="49"/>
      <c r="T5" s="47"/>
    </row>
    <row r="6" spans="1:20" ht="15" customHeight="1" x14ac:dyDescent="0.25">
      <c r="A6" s="226" t="s">
        <v>57</v>
      </c>
      <c r="B6" s="230" t="s">
        <v>58</v>
      </c>
      <c r="C6" s="226" t="s">
        <v>296</v>
      </c>
      <c r="D6" s="226"/>
      <c r="E6" s="226"/>
      <c r="F6" s="226" t="s">
        <v>297</v>
      </c>
      <c r="G6" s="226"/>
      <c r="H6" s="226"/>
      <c r="I6" s="226" t="s">
        <v>298</v>
      </c>
      <c r="J6" s="226"/>
      <c r="K6" s="226"/>
      <c r="L6" s="226" t="s">
        <v>299</v>
      </c>
      <c r="M6" s="226"/>
      <c r="N6" s="226"/>
      <c r="O6" s="226" t="s">
        <v>300</v>
      </c>
      <c r="P6" s="226"/>
      <c r="Q6" s="226"/>
      <c r="R6" s="226" t="s">
        <v>301</v>
      </c>
      <c r="S6" s="226"/>
      <c r="T6" s="226"/>
    </row>
    <row r="7" spans="1:20" ht="31.5" x14ac:dyDescent="0.25">
      <c r="A7" s="226"/>
      <c r="B7" s="230"/>
      <c r="C7" s="52" t="s">
        <v>302</v>
      </c>
      <c r="D7" s="305" t="s">
        <v>292</v>
      </c>
      <c r="E7" s="226" t="s">
        <v>303</v>
      </c>
      <c r="F7" s="52" t="s">
        <v>302</v>
      </c>
      <c r="G7" s="305" t="s">
        <v>292</v>
      </c>
      <c r="H7" s="226" t="s">
        <v>303</v>
      </c>
      <c r="I7" s="52" t="s">
        <v>302</v>
      </c>
      <c r="J7" s="305" t="s">
        <v>292</v>
      </c>
      <c r="K7" s="226" t="s">
        <v>303</v>
      </c>
      <c r="L7" s="52" t="s">
        <v>302</v>
      </c>
      <c r="M7" s="305" t="s">
        <v>292</v>
      </c>
      <c r="N7" s="226" t="s">
        <v>303</v>
      </c>
      <c r="O7" s="52" t="s">
        <v>302</v>
      </c>
      <c r="P7" s="305" t="s">
        <v>292</v>
      </c>
      <c r="Q7" s="226" t="s">
        <v>303</v>
      </c>
      <c r="R7" s="52" t="s">
        <v>302</v>
      </c>
      <c r="S7" s="305" t="s">
        <v>292</v>
      </c>
      <c r="T7" s="226" t="s">
        <v>303</v>
      </c>
    </row>
    <row r="8" spans="1:20" ht="15.75" x14ac:dyDescent="0.25">
      <c r="A8" s="226"/>
      <c r="B8" s="230"/>
      <c r="C8" s="52" t="s">
        <v>64</v>
      </c>
      <c r="D8" s="305"/>
      <c r="E8" s="226"/>
      <c r="F8" s="52" t="s">
        <v>64</v>
      </c>
      <c r="G8" s="305"/>
      <c r="H8" s="226"/>
      <c r="I8" s="52" t="s">
        <v>64</v>
      </c>
      <c r="J8" s="305"/>
      <c r="K8" s="226"/>
      <c r="L8" s="52" t="s">
        <v>64</v>
      </c>
      <c r="M8" s="305"/>
      <c r="N8" s="226"/>
      <c r="O8" s="52" t="s">
        <v>64</v>
      </c>
      <c r="P8" s="305"/>
      <c r="Q8" s="226"/>
      <c r="R8" s="52" t="s">
        <v>64</v>
      </c>
      <c r="S8" s="305"/>
      <c r="T8" s="226"/>
    </row>
    <row r="9" spans="1:20" ht="15.75" x14ac:dyDescent="0.25">
      <c r="A9" s="294" t="s">
        <v>65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</row>
    <row r="10" spans="1:20" x14ac:dyDescent="0.25">
      <c r="A10" s="180">
        <v>1</v>
      </c>
      <c r="B10" s="181" t="s">
        <v>67</v>
      </c>
      <c r="C10" s="182">
        <f>'[1]KEY BUSI'!G9</f>
        <v>2206546</v>
      </c>
      <c r="D10" s="182">
        <v>117759</v>
      </c>
      <c r="E10" s="190">
        <f>D10/C10%</f>
        <v>5.3368024052070524</v>
      </c>
      <c r="F10" s="182">
        <f>'[1]KEY BUSI'!J9</f>
        <v>1188813</v>
      </c>
      <c r="G10" s="182">
        <v>60458</v>
      </c>
      <c r="H10" s="190">
        <f>G10/F10%</f>
        <v>5.0855769578562819</v>
      </c>
      <c r="I10" s="182">
        <f>'[1]KEY BUSI'!M9</f>
        <v>165568</v>
      </c>
      <c r="J10" s="182">
        <v>1105</v>
      </c>
      <c r="K10" s="190">
        <f>J10/I10%</f>
        <v>0.66739949748743721</v>
      </c>
      <c r="L10" s="182">
        <f>'[1]KEY BUSI'!P9</f>
        <v>354655</v>
      </c>
      <c r="M10" s="182">
        <v>2853</v>
      </c>
      <c r="N10" s="190">
        <f>M10/L10%</f>
        <v>0.80444375519871425</v>
      </c>
      <c r="O10" s="182">
        <f>C10+F10+I10+L10</f>
        <v>3915582</v>
      </c>
      <c r="P10" s="182">
        <f>D10+G10+J10+M10</f>
        <v>182175</v>
      </c>
      <c r="Q10" s="190">
        <f>P10/O10%</f>
        <v>4.6525650592938677</v>
      </c>
      <c r="R10" s="182">
        <f>'[1]KEY BUSI'!E9</f>
        <v>6451626</v>
      </c>
      <c r="S10" s="182">
        <f>'[1]NPA ALL'!F9</f>
        <v>222952</v>
      </c>
      <c r="T10" s="190">
        <f>S10/R10%</f>
        <v>3.4557489848295608</v>
      </c>
    </row>
    <row r="11" spans="1:20" x14ac:dyDescent="0.25">
      <c r="A11" s="180">
        <v>2</v>
      </c>
      <c r="B11" s="181" t="s">
        <v>68</v>
      </c>
      <c r="C11" s="182">
        <f>'[1]KEY BUSI'!G10</f>
        <v>334064</v>
      </c>
      <c r="D11" s="182">
        <v>17654</v>
      </c>
      <c r="E11" s="190">
        <f t="shared" ref="E11:E22" si="0">D11/C11%</f>
        <v>5.284616121461756</v>
      </c>
      <c r="F11" s="182">
        <f>'[1]KEY BUSI'!J10</f>
        <v>198485</v>
      </c>
      <c r="G11" s="182">
        <v>9439</v>
      </c>
      <c r="H11" s="190">
        <f t="shared" ref="H11:H22" si="1">G11/F11%</f>
        <v>4.7555230873869565</v>
      </c>
      <c r="I11" s="182">
        <f>'[1]KEY BUSI'!M10</f>
        <v>23304</v>
      </c>
      <c r="J11" s="182">
        <v>5446</v>
      </c>
      <c r="K11" s="190">
        <f t="shared" ref="K11:K22" si="2">J11/I11%</f>
        <v>23.369378647442499</v>
      </c>
      <c r="L11" s="182">
        <f>'[1]KEY BUSI'!P10</f>
        <v>148628</v>
      </c>
      <c r="M11" s="182">
        <v>1312</v>
      </c>
      <c r="N11" s="190">
        <f t="shared" ref="N11:N22" si="3">M11/L11%</f>
        <v>0.88274080254057108</v>
      </c>
      <c r="O11" s="182">
        <f t="shared" ref="O11:P21" si="4">C11+F11+I11+L11</f>
        <v>704481</v>
      </c>
      <c r="P11" s="182">
        <f t="shared" si="4"/>
        <v>33851</v>
      </c>
      <c r="Q11" s="190">
        <f t="shared" ref="Q11:Q22" si="5">P11/O11%</f>
        <v>4.8050976534498444</v>
      </c>
      <c r="R11" s="182">
        <f>'[1]KEY BUSI'!E10</f>
        <v>1097595</v>
      </c>
      <c r="S11" s="182">
        <f>'[1]NPA ALL'!F10</f>
        <v>36518</v>
      </c>
      <c r="T11" s="190">
        <f t="shared" ref="T11:T22" si="6">S11/R11%</f>
        <v>3.3270924156906689</v>
      </c>
    </row>
    <row r="12" spans="1:20" x14ac:dyDescent="0.25">
      <c r="A12" s="180">
        <v>3</v>
      </c>
      <c r="B12" s="181" t="s">
        <v>69</v>
      </c>
      <c r="C12" s="182">
        <f>'[1]KEY BUSI'!G11</f>
        <v>25862</v>
      </c>
      <c r="D12" s="182">
        <v>1914</v>
      </c>
      <c r="E12" s="190">
        <f t="shared" si="0"/>
        <v>7.4008197355192946</v>
      </c>
      <c r="F12" s="182">
        <f>'[1]KEY BUSI'!J11</f>
        <v>77851</v>
      </c>
      <c r="G12" s="182">
        <v>966</v>
      </c>
      <c r="H12" s="190">
        <f t="shared" si="1"/>
        <v>1.2408318454483565</v>
      </c>
      <c r="I12" s="182">
        <f>'[1]KEY BUSI'!M11</f>
        <v>18793</v>
      </c>
      <c r="J12" s="182">
        <v>0</v>
      </c>
      <c r="K12" s="190">
        <f t="shared" si="2"/>
        <v>0</v>
      </c>
      <c r="L12" s="182">
        <f>'[1]KEY BUSI'!P11</f>
        <v>36963</v>
      </c>
      <c r="M12" s="182">
        <v>119</v>
      </c>
      <c r="N12" s="190">
        <f t="shared" si="3"/>
        <v>0.32194356518680844</v>
      </c>
      <c r="O12" s="182">
        <f t="shared" si="4"/>
        <v>159469</v>
      </c>
      <c r="P12" s="182">
        <f t="shared" si="4"/>
        <v>2999</v>
      </c>
      <c r="Q12" s="190">
        <f t="shared" si="5"/>
        <v>1.8806162953301269</v>
      </c>
      <c r="R12" s="182">
        <f>'[1]KEY BUSI'!E11</f>
        <v>804663</v>
      </c>
      <c r="S12" s="182">
        <f>'[1]NPA ALL'!F11</f>
        <v>3135</v>
      </c>
      <c r="T12" s="190">
        <f t="shared" si="6"/>
        <v>0.38960409513050803</v>
      </c>
    </row>
    <row r="13" spans="1:20" x14ac:dyDescent="0.25">
      <c r="A13" s="180">
        <v>4</v>
      </c>
      <c r="B13" s="181" t="s">
        <v>70</v>
      </c>
      <c r="C13" s="182">
        <f>'[1]KEY BUSI'!G12</f>
        <v>363347</v>
      </c>
      <c r="D13" s="182">
        <v>22279</v>
      </c>
      <c r="E13" s="190">
        <f t="shared" si="0"/>
        <v>6.1316042240612969</v>
      </c>
      <c r="F13" s="182">
        <f>'[1]KEY BUSI'!J12</f>
        <v>474110</v>
      </c>
      <c r="G13" s="182">
        <v>35225</v>
      </c>
      <c r="H13" s="190">
        <f t="shared" si="1"/>
        <v>7.4297104047583886</v>
      </c>
      <c r="I13" s="182">
        <f>'[1]KEY BUSI'!M12</f>
        <v>131253</v>
      </c>
      <c r="J13" s="182">
        <v>70072</v>
      </c>
      <c r="K13" s="190">
        <f t="shared" si="2"/>
        <v>53.38697020258585</v>
      </c>
      <c r="L13" s="182">
        <f>'[1]KEY BUSI'!P12</f>
        <v>170747</v>
      </c>
      <c r="M13" s="182">
        <v>1015</v>
      </c>
      <c r="N13" s="190">
        <f t="shared" si="3"/>
        <v>0.59444675455498486</v>
      </c>
      <c r="O13" s="182">
        <f t="shared" si="4"/>
        <v>1139457</v>
      </c>
      <c r="P13" s="182">
        <f t="shared" si="4"/>
        <v>128591</v>
      </c>
      <c r="Q13" s="190">
        <f t="shared" si="5"/>
        <v>11.285287641394103</v>
      </c>
      <c r="R13" s="182">
        <f>'[1]KEY BUSI'!E12</f>
        <v>1956383</v>
      </c>
      <c r="S13" s="182">
        <f>'[1]NPA ALL'!F12</f>
        <v>163374</v>
      </c>
      <c r="T13" s="190">
        <f t="shared" si="6"/>
        <v>8.3508188325087662</v>
      </c>
    </row>
    <row r="14" spans="1:20" x14ac:dyDescent="0.25">
      <c r="A14" s="180">
        <v>5</v>
      </c>
      <c r="B14" s="181" t="s">
        <v>71</v>
      </c>
      <c r="C14" s="182">
        <f>'[1]KEY BUSI'!G13</f>
        <v>258983</v>
      </c>
      <c r="D14" s="182">
        <v>30445</v>
      </c>
      <c r="E14" s="190">
        <f t="shared" si="0"/>
        <v>11.755597857774449</v>
      </c>
      <c r="F14" s="182">
        <f>'[1]KEY BUSI'!J13</f>
        <v>202666</v>
      </c>
      <c r="G14" s="182">
        <v>8296</v>
      </c>
      <c r="H14" s="190">
        <f t="shared" si="1"/>
        <v>4.0934345178767035</v>
      </c>
      <c r="I14" s="182">
        <f>'[1]KEY BUSI'!M13</f>
        <v>12335</v>
      </c>
      <c r="J14" s="182">
        <v>1</v>
      </c>
      <c r="K14" s="190">
        <f t="shared" si="2"/>
        <v>8.1070125658694783E-3</v>
      </c>
      <c r="L14" s="182">
        <f>'[1]KEY BUSI'!P13</f>
        <v>89780</v>
      </c>
      <c r="M14" s="182">
        <v>1148</v>
      </c>
      <c r="N14" s="190">
        <f t="shared" si="3"/>
        <v>1.2786812207618623</v>
      </c>
      <c r="O14" s="182">
        <f t="shared" si="4"/>
        <v>563764</v>
      </c>
      <c r="P14" s="182">
        <f t="shared" si="4"/>
        <v>39890</v>
      </c>
      <c r="Q14" s="190">
        <f t="shared" si="5"/>
        <v>7.0756557708544703</v>
      </c>
      <c r="R14" s="182">
        <f>'[1]KEY BUSI'!E13</f>
        <v>826988</v>
      </c>
      <c r="S14" s="182">
        <f>'[1]NPA ALL'!F13</f>
        <v>40865</v>
      </c>
      <c r="T14" s="190">
        <f t="shared" si="6"/>
        <v>4.9414259940893945</v>
      </c>
    </row>
    <row r="15" spans="1:20" x14ac:dyDescent="0.25">
      <c r="A15" s="180">
        <v>6</v>
      </c>
      <c r="B15" s="181" t="s">
        <v>72</v>
      </c>
      <c r="C15" s="182">
        <f>'[1]KEY BUSI'!G14</f>
        <v>102469</v>
      </c>
      <c r="D15" s="182">
        <v>11369</v>
      </c>
      <c r="E15" s="190">
        <f t="shared" si="0"/>
        <v>11.095062897071308</v>
      </c>
      <c r="F15" s="182">
        <f>'[1]KEY BUSI'!J14</f>
        <v>161622</v>
      </c>
      <c r="G15" s="182">
        <v>4028</v>
      </c>
      <c r="H15" s="190">
        <f t="shared" si="1"/>
        <v>2.4922349680117803</v>
      </c>
      <c r="I15" s="182">
        <f>'[1]KEY BUSI'!M14</f>
        <v>45694</v>
      </c>
      <c r="J15" s="182">
        <v>0</v>
      </c>
      <c r="K15" s="190">
        <f t="shared" si="2"/>
        <v>0</v>
      </c>
      <c r="L15" s="182">
        <f>'[1]KEY BUSI'!P14</f>
        <v>50823</v>
      </c>
      <c r="M15" s="182">
        <v>177</v>
      </c>
      <c r="N15" s="190">
        <f t="shared" si="3"/>
        <v>0.34826751667552092</v>
      </c>
      <c r="O15" s="182">
        <f t="shared" si="4"/>
        <v>360608</v>
      </c>
      <c r="P15" s="182">
        <f t="shared" si="4"/>
        <v>15574</v>
      </c>
      <c r="Q15" s="190">
        <f t="shared" si="5"/>
        <v>4.3188171088827758</v>
      </c>
      <c r="R15" s="182">
        <f>'[1]KEY BUSI'!E14</f>
        <v>830504</v>
      </c>
      <c r="S15" s="182">
        <f>'[1]NPA ALL'!F14</f>
        <v>16302</v>
      </c>
      <c r="T15" s="190">
        <f t="shared" si="6"/>
        <v>1.9629044531995028</v>
      </c>
    </row>
    <row r="16" spans="1:20" x14ac:dyDescent="0.25">
      <c r="A16" s="180">
        <v>7</v>
      </c>
      <c r="B16" s="181" t="s">
        <v>73</v>
      </c>
      <c r="C16" s="182">
        <f>'[1]KEY BUSI'!G15</f>
        <v>85873</v>
      </c>
      <c r="D16" s="182">
        <v>6759</v>
      </c>
      <c r="E16" s="190">
        <f t="shared" si="0"/>
        <v>7.8709256693023413</v>
      </c>
      <c r="F16" s="182">
        <f>'[1]KEY BUSI'!J15</f>
        <v>67824</v>
      </c>
      <c r="G16" s="182">
        <v>713</v>
      </c>
      <c r="H16" s="190">
        <f t="shared" si="1"/>
        <v>1.0512502948808682</v>
      </c>
      <c r="I16" s="182">
        <f>'[1]KEY BUSI'!M15</f>
        <v>9222</v>
      </c>
      <c r="J16" s="182">
        <v>0</v>
      </c>
      <c r="K16" s="190">
        <f t="shared" si="2"/>
        <v>0</v>
      </c>
      <c r="L16" s="182">
        <f>'[1]KEY BUSI'!P15</f>
        <v>44090</v>
      </c>
      <c r="M16" s="182">
        <v>127</v>
      </c>
      <c r="N16" s="190">
        <f t="shared" si="3"/>
        <v>0.28804717623043774</v>
      </c>
      <c r="O16" s="182">
        <f t="shared" si="4"/>
        <v>207009</v>
      </c>
      <c r="P16" s="182">
        <f t="shared" si="4"/>
        <v>7599</v>
      </c>
      <c r="Q16" s="190">
        <f t="shared" si="5"/>
        <v>3.6708548903670852</v>
      </c>
      <c r="R16" s="182">
        <f>'[1]KEY BUSI'!E15</f>
        <v>666883</v>
      </c>
      <c r="S16" s="182">
        <f>'[1]NPA ALL'!F15</f>
        <v>10618</v>
      </c>
      <c r="T16" s="190">
        <f t="shared" si="6"/>
        <v>1.5921833365073035</v>
      </c>
    </row>
    <row r="17" spans="1:20" x14ac:dyDescent="0.25">
      <c r="A17" s="180">
        <v>8</v>
      </c>
      <c r="B17" s="181" t="s">
        <v>75</v>
      </c>
      <c r="C17" s="182">
        <f>'[1]KEY BUSI'!G16</f>
        <v>1931449</v>
      </c>
      <c r="D17" s="182">
        <v>195462</v>
      </c>
      <c r="E17" s="190">
        <f t="shared" si="0"/>
        <v>10.119966926385318</v>
      </c>
      <c r="F17" s="182">
        <f>'[1]KEY BUSI'!J16</f>
        <v>1127082</v>
      </c>
      <c r="G17" s="182">
        <v>47576</v>
      </c>
      <c r="H17" s="190">
        <f t="shared" si="1"/>
        <v>4.2211658069244296</v>
      </c>
      <c r="I17" s="182">
        <f>'[1]KEY BUSI'!M16</f>
        <v>225996</v>
      </c>
      <c r="J17" s="182">
        <v>7418</v>
      </c>
      <c r="K17" s="190">
        <f t="shared" si="2"/>
        <v>3.2823589798049522</v>
      </c>
      <c r="L17" s="182">
        <f>'[1]KEY BUSI'!P16</f>
        <v>408734</v>
      </c>
      <c r="M17" s="182">
        <v>4519</v>
      </c>
      <c r="N17" s="190">
        <f t="shared" si="3"/>
        <v>1.105609026897689</v>
      </c>
      <c r="O17" s="182">
        <f t="shared" si="4"/>
        <v>3693261</v>
      </c>
      <c r="P17" s="182">
        <f t="shared" si="4"/>
        <v>254975</v>
      </c>
      <c r="Q17" s="190">
        <f t="shared" si="5"/>
        <v>6.903790444271336</v>
      </c>
      <c r="R17" s="182">
        <f>'[1]KEY BUSI'!E16</f>
        <v>6144699</v>
      </c>
      <c r="S17" s="182">
        <f>'[1]NPA ALL'!F16</f>
        <v>273510</v>
      </c>
      <c r="T17" s="190">
        <f t="shared" si="6"/>
        <v>4.4511537505742753</v>
      </c>
    </row>
    <row r="18" spans="1:20" x14ac:dyDescent="0.25">
      <c r="A18" s="180">
        <v>9</v>
      </c>
      <c r="B18" s="181" t="s">
        <v>74</v>
      </c>
      <c r="C18" s="182">
        <f>'[1]KEY BUSI'!G17</f>
        <v>81778</v>
      </c>
      <c r="D18" s="182">
        <v>8928</v>
      </c>
      <c r="E18" s="190">
        <f t="shared" si="0"/>
        <v>10.917361637604246</v>
      </c>
      <c r="F18" s="182">
        <f>'[1]KEY BUSI'!J17</f>
        <v>68366</v>
      </c>
      <c r="G18" s="182">
        <v>3167</v>
      </c>
      <c r="H18" s="190">
        <f t="shared" si="1"/>
        <v>4.6324196237896036</v>
      </c>
      <c r="I18" s="182">
        <f>'[1]KEY BUSI'!M17</f>
        <v>1274</v>
      </c>
      <c r="J18" s="182">
        <v>0</v>
      </c>
      <c r="K18" s="190">
        <f t="shared" si="2"/>
        <v>0</v>
      </c>
      <c r="L18" s="182">
        <f>'[1]KEY BUSI'!P17</f>
        <v>20068</v>
      </c>
      <c r="M18" s="182">
        <v>476</v>
      </c>
      <c r="N18" s="190">
        <f t="shared" si="3"/>
        <v>2.3719354195734503</v>
      </c>
      <c r="O18" s="182">
        <f t="shared" si="4"/>
        <v>171486</v>
      </c>
      <c r="P18" s="182">
        <f t="shared" si="4"/>
        <v>12571</v>
      </c>
      <c r="Q18" s="190">
        <f t="shared" si="5"/>
        <v>7.3306275730963462</v>
      </c>
      <c r="R18" s="182">
        <f>'[1]KEY BUSI'!E17</f>
        <v>244184</v>
      </c>
      <c r="S18" s="182">
        <f>'[1]NPA ALL'!F17</f>
        <v>14825</v>
      </c>
      <c r="T18" s="190">
        <f t="shared" si="6"/>
        <v>6.0712413589751986</v>
      </c>
    </row>
    <row r="19" spans="1:20" x14ac:dyDescent="0.25">
      <c r="A19" s="180">
        <v>10</v>
      </c>
      <c r="B19" s="181" t="s">
        <v>77</v>
      </c>
      <c r="C19" s="182">
        <f>'[1]KEY BUSI'!G18</f>
        <v>414138</v>
      </c>
      <c r="D19" s="182">
        <v>24962</v>
      </c>
      <c r="E19" s="190">
        <f t="shared" si="0"/>
        <v>6.0274594458851878</v>
      </c>
      <c r="F19" s="182">
        <f>'[1]KEY BUSI'!J18</f>
        <v>346767</v>
      </c>
      <c r="G19" s="182">
        <v>10443</v>
      </c>
      <c r="H19" s="190">
        <f t="shared" si="1"/>
        <v>3.0115322392269159</v>
      </c>
      <c r="I19" s="182">
        <f>'[1]KEY BUSI'!M18</f>
        <v>89709</v>
      </c>
      <c r="J19" s="182">
        <v>66</v>
      </c>
      <c r="K19" s="190">
        <f t="shared" si="2"/>
        <v>7.3571213590609641E-2</v>
      </c>
      <c r="L19" s="182">
        <f>'[1]KEY BUSI'!P18</f>
        <v>93928</v>
      </c>
      <c r="M19" s="182">
        <v>774</v>
      </c>
      <c r="N19" s="190">
        <f t="shared" si="3"/>
        <v>0.8240354313942595</v>
      </c>
      <c r="O19" s="182">
        <f t="shared" si="4"/>
        <v>944542</v>
      </c>
      <c r="P19" s="182">
        <f t="shared" si="4"/>
        <v>36245</v>
      </c>
      <c r="Q19" s="190">
        <f t="shared" si="5"/>
        <v>3.837309510852879</v>
      </c>
      <c r="R19" s="182">
        <f>'[1]KEY BUSI'!E18</f>
        <v>1616762</v>
      </c>
      <c r="S19" s="182">
        <f>'[1]NPA ALL'!F18</f>
        <v>53375</v>
      </c>
      <c r="T19" s="190">
        <f t="shared" si="6"/>
        <v>3.3013517141051061</v>
      </c>
    </row>
    <row r="20" spans="1:20" x14ac:dyDescent="0.25">
      <c r="A20" s="180">
        <v>11</v>
      </c>
      <c r="B20" s="181" t="s">
        <v>76</v>
      </c>
      <c r="C20" s="182">
        <f>'[1]KEY BUSI'!G19</f>
        <v>276006</v>
      </c>
      <c r="D20" s="182">
        <v>32194</v>
      </c>
      <c r="E20" s="190">
        <f t="shared" si="0"/>
        <v>11.664239183206162</v>
      </c>
      <c r="F20" s="182">
        <f>'[1]KEY BUSI'!J19</f>
        <v>382853</v>
      </c>
      <c r="G20" s="182">
        <v>11836</v>
      </c>
      <c r="H20" s="190">
        <f t="shared" si="1"/>
        <v>3.0915259903931793</v>
      </c>
      <c r="I20" s="182">
        <f>'[1]KEY BUSI'!M19</f>
        <v>7875</v>
      </c>
      <c r="J20" s="182">
        <v>0</v>
      </c>
      <c r="K20" s="190">
        <f t="shared" si="2"/>
        <v>0</v>
      </c>
      <c r="L20" s="182">
        <f>'[1]KEY BUSI'!P19</f>
        <v>213216</v>
      </c>
      <c r="M20" s="182">
        <v>2498</v>
      </c>
      <c r="N20" s="190">
        <f t="shared" si="3"/>
        <v>1.1715818700285157</v>
      </c>
      <c r="O20" s="182">
        <f t="shared" si="4"/>
        <v>879950</v>
      </c>
      <c r="P20" s="182">
        <f t="shared" si="4"/>
        <v>46528</v>
      </c>
      <c r="Q20" s="190">
        <f t="shared" si="5"/>
        <v>5.2875731575657712</v>
      </c>
      <c r="R20" s="182">
        <f>'[1]KEY BUSI'!E19</f>
        <v>1293922</v>
      </c>
      <c r="S20" s="182">
        <f>'[1]NPA ALL'!F19</f>
        <v>57747</v>
      </c>
      <c r="T20" s="190">
        <f t="shared" si="6"/>
        <v>4.4629428976398886</v>
      </c>
    </row>
    <row r="21" spans="1:20" x14ac:dyDescent="0.25">
      <c r="A21" s="180">
        <v>12</v>
      </c>
      <c r="B21" s="181" t="s">
        <v>66</v>
      </c>
      <c r="C21" s="182">
        <f>'[1]KEY BUSI'!G20</f>
        <v>2486720</v>
      </c>
      <c r="D21" s="182">
        <v>367900</v>
      </c>
      <c r="E21" s="190">
        <f t="shared" si="0"/>
        <v>14.794588856003088</v>
      </c>
      <c r="F21" s="182">
        <f>'[1]KEY BUSI'!J20</f>
        <v>2183641</v>
      </c>
      <c r="G21" s="182">
        <v>32202</v>
      </c>
      <c r="H21" s="190">
        <f t="shared" si="1"/>
        <v>1.4746929554812354</v>
      </c>
      <c r="I21" s="182">
        <f>'[1]KEY BUSI'!M20</f>
        <v>3048689</v>
      </c>
      <c r="J21" s="182">
        <v>1231</v>
      </c>
      <c r="K21" s="190">
        <f t="shared" si="2"/>
        <v>4.0378011663373993E-2</v>
      </c>
      <c r="L21" s="182">
        <f>'[1]KEY BUSI'!P20</f>
        <v>1838021</v>
      </c>
      <c r="M21" s="182">
        <v>21374</v>
      </c>
      <c r="N21" s="190">
        <f t="shared" si="3"/>
        <v>1.1628811640345786</v>
      </c>
      <c r="O21" s="182">
        <f t="shared" si="4"/>
        <v>9557071</v>
      </c>
      <c r="P21" s="182">
        <f t="shared" si="4"/>
        <v>422707</v>
      </c>
      <c r="Q21" s="190">
        <f t="shared" si="5"/>
        <v>4.4229764537691514</v>
      </c>
      <c r="R21" s="182">
        <f>'[1]KEY BUSI'!E20</f>
        <v>17323257</v>
      </c>
      <c r="S21" s="182">
        <f>'[1]NPA ALL'!F20</f>
        <v>467688</v>
      </c>
      <c r="T21" s="190">
        <f t="shared" si="6"/>
        <v>2.6997694486666104</v>
      </c>
    </row>
    <row r="22" spans="1:20" ht="15.75" x14ac:dyDescent="0.25">
      <c r="A22" s="184" t="s">
        <v>275</v>
      </c>
      <c r="B22" s="185" t="s">
        <v>78</v>
      </c>
      <c r="C22" s="186">
        <f>SUM(C10:C21)</f>
        <v>8567235</v>
      </c>
      <c r="D22" s="186">
        <f>SUM(D10:D21)</f>
        <v>837625</v>
      </c>
      <c r="E22" s="191">
        <f t="shared" si="0"/>
        <v>9.7770751006596637</v>
      </c>
      <c r="F22" s="186">
        <f>SUM(F10:F21)</f>
        <v>6480080</v>
      </c>
      <c r="G22" s="186">
        <f>SUM(G10:G21)</f>
        <v>224349</v>
      </c>
      <c r="H22" s="191">
        <f t="shared" si="1"/>
        <v>3.4621331835409439</v>
      </c>
      <c r="I22" s="186">
        <f>SUM(I10:I21)</f>
        <v>3779712</v>
      </c>
      <c r="J22" s="186">
        <f>SUM(J10:J21)</f>
        <v>85339</v>
      </c>
      <c r="K22" s="191">
        <f t="shared" si="2"/>
        <v>2.2578175268380236</v>
      </c>
      <c r="L22" s="186">
        <f>SUM(L10:L21)</f>
        <v>3469653</v>
      </c>
      <c r="M22" s="186">
        <f>SUM(M10:M21)</f>
        <v>36392</v>
      </c>
      <c r="N22" s="191">
        <f t="shared" si="3"/>
        <v>1.0488656934857752</v>
      </c>
      <c r="O22" s="186">
        <f>C22+F22+I22+L22</f>
        <v>22296680</v>
      </c>
      <c r="P22" s="186">
        <f>SUM(P10:P21)</f>
        <v>1183705</v>
      </c>
      <c r="Q22" s="191">
        <f t="shared" si="5"/>
        <v>5.3088845514220058</v>
      </c>
      <c r="R22" s="186">
        <f>SUM(R10:R21)</f>
        <v>39257466</v>
      </c>
      <c r="S22" s="186">
        <f>SUM(S10:S21)</f>
        <v>1360909</v>
      </c>
      <c r="T22" s="191">
        <f t="shared" si="6"/>
        <v>3.4666246670123844</v>
      </c>
    </row>
    <row r="23" spans="1:20" ht="15.75" x14ac:dyDescent="0.25">
      <c r="A23" s="294" t="s">
        <v>79</v>
      </c>
      <c r="B23" s="294"/>
      <c r="C23" s="294"/>
      <c r="D23" s="294"/>
      <c r="E23" s="294"/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</row>
    <row r="24" spans="1:20" x14ac:dyDescent="0.25">
      <c r="A24" s="180">
        <v>13</v>
      </c>
      <c r="B24" s="181" t="s">
        <v>80</v>
      </c>
      <c r="C24" s="182">
        <f>'[1]KEY BUSI'!G23</f>
        <v>539982</v>
      </c>
      <c r="D24" s="182">
        <v>32220</v>
      </c>
      <c r="E24" s="190">
        <f t="shared" ref="E24:E46" si="7">D24/C24%</f>
        <v>5.9668655621854061</v>
      </c>
      <c r="F24" s="182">
        <f>'[1]KEY BUSI'!J23</f>
        <v>1286736</v>
      </c>
      <c r="G24" s="182">
        <v>23299</v>
      </c>
      <c r="H24" s="190">
        <f t="shared" ref="H24:H46" si="8">G24/F24%</f>
        <v>1.8107055371109535</v>
      </c>
      <c r="I24" s="182">
        <f>'[1]KEY BUSI'!M23</f>
        <v>154790</v>
      </c>
      <c r="J24" s="182">
        <v>2461</v>
      </c>
      <c r="K24" s="190">
        <f t="shared" ref="K24:K44" si="9">J24/I24%</f>
        <v>1.5898959881129271</v>
      </c>
      <c r="L24" s="182">
        <f>'[1]KEY BUSI'!P23</f>
        <v>149944</v>
      </c>
      <c r="M24" s="182">
        <v>3517</v>
      </c>
      <c r="N24" s="190">
        <f t="shared" ref="N24:N46" si="10">M24/L24%</f>
        <v>2.3455423358053671</v>
      </c>
      <c r="O24" s="182">
        <f t="shared" ref="O24:P39" si="11">C24+F24+I24+L24</f>
        <v>2131452</v>
      </c>
      <c r="P24" s="182">
        <f t="shared" si="11"/>
        <v>61497</v>
      </c>
      <c r="Q24" s="190">
        <f t="shared" ref="Q24:Q46" si="12">P24/O24%</f>
        <v>2.8852162751026063</v>
      </c>
      <c r="R24" s="182">
        <f>'[1]KEY BUSI'!E23</f>
        <v>3719586</v>
      </c>
      <c r="S24" s="182">
        <f>'[1]NPA ALL'!F23</f>
        <v>92704</v>
      </c>
      <c r="T24" s="190">
        <f t="shared" ref="T24:T46" si="13">S24/R24%</f>
        <v>2.4923203818919633</v>
      </c>
    </row>
    <row r="25" spans="1:20" x14ac:dyDescent="0.25">
      <c r="A25" s="180">
        <v>14</v>
      </c>
      <c r="B25" s="181" t="s">
        <v>81</v>
      </c>
      <c r="C25" s="182">
        <f>'[1]KEY BUSI'!G24</f>
        <v>45324</v>
      </c>
      <c r="D25" s="182">
        <v>2055</v>
      </c>
      <c r="E25" s="190">
        <f t="shared" si="7"/>
        <v>4.534021710352131</v>
      </c>
      <c r="F25" s="182">
        <f>'[1]KEY BUSI'!J24</f>
        <v>116436</v>
      </c>
      <c r="G25" s="182">
        <v>5472</v>
      </c>
      <c r="H25" s="190">
        <f t="shared" si="8"/>
        <v>4.6995774502731118</v>
      </c>
      <c r="I25" s="182">
        <f>'[1]KEY BUSI'!M24</f>
        <v>4551</v>
      </c>
      <c r="J25" s="182">
        <v>206</v>
      </c>
      <c r="K25" s="190">
        <f t="shared" si="9"/>
        <v>4.5264776972094047</v>
      </c>
      <c r="L25" s="182">
        <f>'[1]KEY BUSI'!P24</f>
        <v>81157</v>
      </c>
      <c r="M25" s="182">
        <v>4102</v>
      </c>
      <c r="N25" s="190">
        <f t="shared" si="10"/>
        <v>5.0544007294503244</v>
      </c>
      <c r="O25" s="182">
        <f t="shared" si="11"/>
        <v>247468</v>
      </c>
      <c r="P25" s="182">
        <f t="shared" si="11"/>
        <v>11835</v>
      </c>
      <c r="Q25" s="190">
        <f t="shared" si="12"/>
        <v>4.7824365170446281</v>
      </c>
      <c r="R25" s="182">
        <f>'[1]KEY BUSI'!E24</f>
        <v>563924</v>
      </c>
      <c r="S25" s="182">
        <f>'[1]NPA ALL'!F24</f>
        <v>20161</v>
      </c>
      <c r="T25" s="190">
        <f t="shared" si="13"/>
        <v>3.5751271447925608</v>
      </c>
    </row>
    <row r="26" spans="1:20" x14ac:dyDescent="0.25">
      <c r="A26" s="180">
        <v>15</v>
      </c>
      <c r="B26" s="181" t="s">
        <v>82</v>
      </c>
      <c r="C26" s="182">
        <f>'[1]KEY BUSI'!G25</f>
        <v>7855</v>
      </c>
      <c r="D26" s="182">
        <v>1051</v>
      </c>
      <c r="E26" s="190">
        <f t="shared" si="7"/>
        <v>13.380012730744749</v>
      </c>
      <c r="F26" s="182">
        <f>'[1]KEY BUSI'!J25</f>
        <v>1059</v>
      </c>
      <c r="G26" s="182">
        <v>0</v>
      </c>
      <c r="H26" s="190">
        <f t="shared" si="8"/>
        <v>0</v>
      </c>
      <c r="I26" s="182">
        <f>'[1]KEY BUSI'!M25</f>
        <v>0</v>
      </c>
      <c r="J26" s="182">
        <v>0</v>
      </c>
      <c r="K26" s="190">
        <v>0</v>
      </c>
      <c r="L26" s="182">
        <f>'[1]KEY BUSI'!P25</f>
        <v>67</v>
      </c>
      <c r="M26" s="182">
        <v>47</v>
      </c>
      <c r="N26" s="190">
        <f t="shared" si="10"/>
        <v>70.149253731343279</v>
      </c>
      <c r="O26" s="182">
        <f t="shared" si="11"/>
        <v>8981</v>
      </c>
      <c r="P26" s="182">
        <f t="shared" si="11"/>
        <v>1098</v>
      </c>
      <c r="Q26" s="190">
        <f t="shared" si="12"/>
        <v>12.225810043425009</v>
      </c>
      <c r="R26" s="182">
        <f>'[1]KEY BUSI'!E25</f>
        <v>21199</v>
      </c>
      <c r="S26" s="182">
        <f>'[1]NPA ALL'!F25</f>
        <v>2048</v>
      </c>
      <c r="T26" s="190">
        <f t="shared" si="13"/>
        <v>9.6608330581631208</v>
      </c>
    </row>
    <row r="27" spans="1:20" x14ac:dyDescent="0.25">
      <c r="A27" s="180">
        <v>16</v>
      </c>
      <c r="B27" s="181" t="s">
        <v>83</v>
      </c>
      <c r="C27" s="182">
        <f>'[1]KEY BUSI'!G26</f>
        <v>1641</v>
      </c>
      <c r="D27" s="182">
        <v>0</v>
      </c>
      <c r="E27" s="190">
        <f t="shared" si="7"/>
        <v>0</v>
      </c>
      <c r="F27" s="182">
        <f>'[1]KEY BUSI'!J26</f>
        <v>92118</v>
      </c>
      <c r="G27" s="182">
        <v>1220</v>
      </c>
      <c r="H27" s="190">
        <f t="shared" si="8"/>
        <v>1.3243882845915023</v>
      </c>
      <c r="I27" s="182">
        <f>'[1]KEY BUSI'!M26</f>
        <v>7226</v>
      </c>
      <c r="J27" s="182">
        <v>0</v>
      </c>
      <c r="K27" s="190">
        <f t="shared" si="9"/>
        <v>0</v>
      </c>
      <c r="L27" s="182">
        <f>'[1]KEY BUSI'!P26</f>
        <v>5090</v>
      </c>
      <c r="M27" s="182">
        <v>98</v>
      </c>
      <c r="N27" s="190">
        <f t="shared" si="10"/>
        <v>1.925343811394892</v>
      </c>
      <c r="O27" s="182">
        <f t="shared" si="11"/>
        <v>106075</v>
      </c>
      <c r="P27" s="182">
        <f t="shared" si="11"/>
        <v>1318</v>
      </c>
      <c r="Q27" s="190">
        <f t="shared" si="12"/>
        <v>1.2425170869667688</v>
      </c>
      <c r="R27" s="182">
        <f>'[1]KEY BUSI'!E26</f>
        <v>137348</v>
      </c>
      <c r="S27" s="182">
        <f>'[1]NPA ALL'!F26</f>
        <v>2867</v>
      </c>
      <c r="T27" s="190">
        <f t="shared" si="13"/>
        <v>2.0873984331770394</v>
      </c>
    </row>
    <row r="28" spans="1:20" x14ac:dyDescent="0.25">
      <c r="A28" s="180">
        <v>17</v>
      </c>
      <c r="B28" s="181" t="s">
        <v>84</v>
      </c>
      <c r="C28" s="182">
        <f>'[1]KEY BUSI'!G27</f>
        <v>79675</v>
      </c>
      <c r="D28" s="182">
        <v>3119</v>
      </c>
      <c r="E28" s="190">
        <f t="shared" si="7"/>
        <v>3.9146532789457171</v>
      </c>
      <c r="F28" s="182">
        <f>'[1]KEY BUSI'!J27</f>
        <v>62465</v>
      </c>
      <c r="G28" s="182">
        <v>2660</v>
      </c>
      <c r="H28" s="190">
        <f t="shared" si="8"/>
        <v>4.2583846954294406</v>
      </c>
      <c r="I28" s="182">
        <f>'[1]KEY BUSI'!M27</f>
        <v>122</v>
      </c>
      <c r="J28" s="182">
        <v>0</v>
      </c>
      <c r="K28" s="190">
        <f t="shared" si="9"/>
        <v>0</v>
      </c>
      <c r="L28" s="182">
        <f>'[1]KEY BUSI'!P27</f>
        <v>68241</v>
      </c>
      <c r="M28" s="182">
        <v>897</v>
      </c>
      <c r="N28" s="190">
        <f t="shared" si="10"/>
        <v>1.314459049544995</v>
      </c>
      <c r="O28" s="182">
        <f t="shared" si="11"/>
        <v>210503</v>
      </c>
      <c r="P28" s="182">
        <f t="shared" si="11"/>
        <v>6676</v>
      </c>
      <c r="Q28" s="190">
        <f t="shared" si="12"/>
        <v>3.1714512382246332</v>
      </c>
      <c r="R28" s="182">
        <f>'[1]KEY BUSI'!E27</f>
        <v>320681</v>
      </c>
      <c r="S28" s="182">
        <f>'[1]NPA ALL'!F27</f>
        <v>9215</v>
      </c>
      <c r="T28" s="190">
        <f t="shared" si="13"/>
        <v>2.8735721792061271</v>
      </c>
    </row>
    <row r="29" spans="1:20" x14ac:dyDescent="0.25">
      <c r="A29" s="180">
        <v>18</v>
      </c>
      <c r="B29" s="181" t="s">
        <v>85</v>
      </c>
      <c r="C29" s="182">
        <f>'[1]KEY BUSI'!G28</f>
        <v>918</v>
      </c>
      <c r="D29" s="182">
        <v>918</v>
      </c>
      <c r="E29" s="190">
        <f t="shared" si="7"/>
        <v>100</v>
      </c>
      <c r="F29" s="182">
        <f>'[1]KEY BUSI'!J28</f>
        <v>157</v>
      </c>
      <c r="G29" s="182">
        <v>17</v>
      </c>
      <c r="H29" s="190">
        <f t="shared" si="8"/>
        <v>10.828025477707007</v>
      </c>
      <c r="I29" s="182">
        <f>'[1]KEY BUSI'!M28</f>
        <v>0</v>
      </c>
      <c r="J29" s="182">
        <v>0</v>
      </c>
      <c r="K29" s="190">
        <v>0</v>
      </c>
      <c r="L29" s="182">
        <f>'[1]KEY BUSI'!P28</f>
        <v>101</v>
      </c>
      <c r="M29" s="182">
        <v>10</v>
      </c>
      <c r="N29" s="190">
        <f t="shared" si="10"/>
        <v>9.9009900990099009</v>
      </c>
      <c r="O29" s="182">
        <f t="shared" si="11"/>
        <v>1176</v>
      </c>
      <c r="P29" s="182">
        <f t="shared" si="11"/>
        <v>945</v>
      </c>
      <c r="Q29" s="190">
        <f t="shared" si="12"/>
        <v>80.357142857142861</v>
      </c>
      <c r="R29" s="182">
        <f>'[1]KEY BUSI'!E28</f>
        <v>3634</v>
      </c>
      <c r="S29" s="182">
        <f>'[1]NPA ALL'!F28</f>
        <v>961</v>
      </c>
      <c r="T29" s="190">
        <f t="shared" si="13"/>
        <v>26.44468904788112</v>
      </c>
    </row>
    <row r="30" spans="1:20" x14ac:dyDescent="0.25">
      <c r="A30" s="180">
        <v>19</v>
      </c>
      <c r="B30" s="181" t="s">
        <v>86</v>
      </c>
      <c r="C30" s="182">
        <f>'[1]KEY BUSI'!G29</f>
        <v>6255</v>
      </c>
      <c r="D30" s="182">
        <v>142</v>
      </c>
      <c r="E30" s="190">
        <f t="shared" si="7"/>
        <v>2.2701838529176661</v>
      </c>
      <c r="F30" s="182">
        <f>'[1]KEY BUSI'!J29</f>
        <v>30622</v>
      </c>
      <c r="G30" s="182">
        <v>197</v>
      </c>
      <c r="H30" s="190">
        <f t="shared" si="8"/>
        <v>0.64332832604010182</v>
      </c>
      <c r="I30" s="182">
        <f>'[1]KEY BUSI'!M29</f>
        <v>14841</v>
      </c>
      <c r="J30" s="182">
        <v>0</v>
      </c>
      <c r="K30" s="190">
        <f t="shared" si="9"/>
        <v>0</v>
      </c>
      <c r="L30" s="182">
        <f>'[1]KEY BUSI'!P29</f>
        <v>1713</v>
      </c>
      <c r="M30" s="182">
        <v>17</v>
      </c>
      <c r="N30" s="190">
        <f t="shared" si="10"/>
        <v>0.99241097489784014</v>
      </c>
      <c r="O30" s="182">
        <f t="shared" si="11"/>
        <v>53431</v>
      </c>
      <c r="P30" s="182">
        <f t="shared" si="11"/>
        <v>356</v>
      </c>
      <c r="Q30" s="190">
        <f t="shared" si="12"/>
        <v>0.66627987497894492</v>
      </c>
      <c r="R30" s="182">
        <f>'[1]KEY BUSI'!E29</f>
        <v>269598</v>
      </c>
      <c r="S30" s="182">
        <f>'[1]NPA ALL'!F29</f>
        <v>873</v>
      </c>
      <c r="T30" s="190">
        <f t="shared" si="13"/>
        <v>0.32381545857165112</v>
      </c>
    </row>
    <row r="31" spans="1:20" x14ac:dyDescent="0.25">
      <c r="A31" s="180">
        <v>20</v>
      </c>
      <c r="B31" s="181" t="s">
        <v>87</v>
      </c>
      <c r="C31" s="182">
        <f>'[1]KEY BUSI'!G30</f>
        <v>1827077</v>
      </c>
      <c r="D31" s="182">
        <v>124217</v>
      </c>
      <c r="E31" s="190">
        <f t="shared" si="7"/>
        <v>6.798673509655039</v>
      </c>
      <c r="F31" s="182">
        <f>'[1]KEY BUSI'!J30</f>
        <v>3518625</v>
      </c>
      <c r="G31" s="182">
        <v>27722</v>
      </c>
      <c r="H31" s="190">
        <f t="shared" si="8"/>
        <v>0.78786457778251451</v>
      </c>
      <c r="I31" s="182">
        <f>'[1]KEY BUSI'!M30</f>
        <v>653796</v>
      </c>
      <c r="J31" s="182">
        <v>977</v>
      </c>
      <c r="K31" s="190">
        <f t="shared" si="9"/>
        <v>0.14943499195467699</v>
      </c>
      <c r="L31" s="182">
        <f>'[1]KEY BUSI'!P30</f>
        <v>1036251</v>
      </c>
      <c r="M31" s="182">
        <v>7928</v>
      </c>
      <c r="N31" s="190">
        <f t="shared" si="10"/>
        <v>0.765065606691815</v>
      </c>
      <c r="O31" s="182">
        <f t="shared" si="11"/>
        <v>7035749</v>
      </c>
      <c r="P31" s="182">
        <f t="shared" si="11"/>
        <v>160844</v>
      </c>
      <c r="Q31" s="190">
        <f t="shared" si="12"/>
        <v>2.286096334590674</v>
      </c>
      <c r="R31" s="182">
        <f>'[1]KEY BUSI'!E30</f>
        <v>11730794</v>
      </c>
      <c r="S31" s="182">
        <f>'[1]NPA ALL'!F30</f>
        <v>194899</v>
      </c>
      <c r="T31" s="190">
        <f t="shared" si="13"/>
        <v>1.6614305902908191</v>
      </c>
    </row>
    <row r="32" spans="1:20" x14ac:dyDescent="0.25">
      <c r="A32" s="180">
        <v>21</v>
      </c>
      <c r="B32" s="181" t="s">
        <v>88</v>
      </c>
      <c r="C32" s="182">
        <f>'[1]KEY BUSI'!G31</f>
        <v>1231890</v>
      </c>
      <c r="D32" s="182">
        <v>94863</v>
      </c>
      <c r="E32" s="190">
        <f t="shared" si="7"/>
        <v>7.700606385310377</v>
      </c>
      <c r="F32" s="182">
        <f>'[1]KEY BUSI'!J31</f>
        <v>2839328</v>
      </c>
      <c r="G32" s="182">
        <v>11855</v>
      </c>
      <c r="H32" s="190">
        <f t="shared" si="8"/>
        <v>0.41752837291077327</v>
      </c>
      <c r="I32" s="182">
        <f>'[1]KEY BUSI'!M31</f>
        <v>257520</v>
      </c>
      <c r="J32" s="182">
        <v>484</v>
      </c>
      <c r="K32" s="190">
        <f t="shared" si="9"/>
        <v>0.18794656725691211</v>
      </c>
      <c r="L32" s="182">
        <f>'[1]KEY BUSI'!P31</f>
        <v>130484</v>
      </c>
      <c r="M32" s="182">
        <v>2142</v>
      </c>
      <c r="N32" s="190">
        <f t="shared" si="10"/>
        <v>1.6415805769289722</v>
      </c>
      <c r="O32" s="182">
        <f t="shared" si="11"/>
        <v>4459222</v>
      </c>
      <c r="P32" s="182">
        <f t="shared" si="11"/>
        <v>109344</v>
      </c>
      <c r="Q32" s="190">
        <f t="shared" si="12"/>
        <v>2.4520869335502917</v>
      </c>
      <c r="R32" s="182">
        <f>'[1]KEY BUSI'!E31</f>
        <v>7040770</v>
      </c>
      <c r="S32" s="182">
        <f>'[1]NPA ALL'!F31</f>
        <v>135558</v>
      </c>
      <c r="T32" s="190">
        <f t="shared" si="13"/>
        <v>1.9253291898471332</v>
      </c>
    </row>
    <row r="33" spans="1:20" x14ac:dyDescent="0.25">
      <c r="A33" s="180">
        <v>22</v>
      </c>
      <c r="B33" s="181" t="s">
        <v>89</v>
      </c>
      <c r="C33" s="182">
        <f>'[1]KEY BUSI'!G32</f>
        <v>121300</v>
      </c>
      <c r="D33" s="182">
        <v>18330</v>
      </c>
      <c r="E33" s="190">
        <f t="shared" si="7"/>
        <v>15.111294311624073</v>
      </c>
      <c r="F33" s="182">
        <f>'[1]KEY BUSI'!J32</f>
        <v>92433</v>
      </c>
      <c r="G33" s="182">
        <v>2845</v>
      </c>
      <c r="H33" s="190">
        <f t="shared" si="8"/>
        <v>3.0779050771910463</v>
      </c>
      <c r="I33" s="182">
        <f>'[1]KEY BUSI'!M32</f>
        <v>6967</v>
      </c>
      <c r="J33" s="182">
        <v>0</v>
      </c>
      <c r="K33" s="190">
        <f t="shared" si="9"/>
        <v>0</v>
      </c>
      <c r="L33" s="182">
        <f>'[1]KEY BUSI'!P32</f>
        <v>55488</v>
      </c>
      <c r="M33" s="182">
        <v>473</v>
      </c>
      <c r="N33" s="190">
        <f t="shared" si="10"/>
        <v>0.85243656286043834</v>
      </c>
      <c r="O33" s="182">
        <f t="shared" si="11"/>
        <v>276188</v>
      </c>
      <c r="P33" s="182">
        <f t="shared" si="11"/>
        <v>21648</v>
      </c>
      <c r="Q33" s="190">
        <f t="shared" si="12"/>
        <v>7.8381392384897239</v>
      </c>
      <c r="R33" s="182">
        <f>'[1]KEY BUSI'!E32</f>
        <v>575117</v>
      </c>
      <c r="S33" s="182">
        <f>'[1]NPA ALL'!F32</f>
        <v>25144</v>
      </c>
      <c r="T33" s="190">
        <f t="shared" si="13"/>
        <v>4.3719799623380977</v>
      </c>
    </row>
    <row r="34" spans="1:20" x14ac:dyDescent="0.25">
      <c r="A34" s="180">
        <v>23</v>
      </c>
      <c r="B34" s="181" t="s">
        <v>90</v>
      </c>
      <c r="C34" s="182">
        <f>'[1]KEY BUSI'!G33</f>
        <v>159377</v>
      </c>
      <c r="D34" s="182">
        <v>2010</v>
      </c>
      <c r="E34" s="190">
        <f t="shared" si="7"/>
        <v>1.2611606442585819</v>
      </c>
      <c r="F34" s="182">
        <f>'[1]KEY BUSI'!J33</f>
        <v>374488</v>
      </c>
      <c r="G34" s="182">
        <v>2606</v>
      </c>
      <c r="H34" s="190">
        <f t="shared" si="8"/>
        <v>0.69588344619854303</v>
      </c>
      <c r="I34" s="182">
        <f>'[1]KEY BUSI'!M33</f>
        <v>15208</v>
      </c>
      <c r="J34" s="182">
        <v>38</v>
      </c>
      <c r="K34" s="190">
        <f t="shared" si="9"/>
        <v>0.24986849026827984</v>
      </c>
      <c r="L34" s="182">
        <f>'[1]KEY BUSI'!P33</f>
        <v>48881</v>
      </c>
      <c r="M34" s="182">
        <v>1066</v>
      </c>
      <c r="N34" s="190">
        <f t="shared" si="10"/>
        <v>2.1808064483132505</v>
      </c>
      <c r="O34" s="182">
        <f t="shared" si="11"/>
        <v>597954</v>
      </c>
      <c r="P34" s="182">
        <f t="shared" si="11"/>
        <v>5720</v>
      </c>
      <c r="Q34" s="190">
        <f t="shared" si="12"/>
        <v>0.95659532338607989</v>
      </c>
      <c r="R34" s="182">
        <f>'[1]KEY BUSI'!E33</f>
        <v>1155114</v>
      </c>
      <c r="S34" s="182">
        <f>'[1]NPA ALL'!F33</f>
        <v>14091</v>
      </c>
      <c r="T34" s="190">
        <f t="shared" si="13"/>
        <v>1.2198795962995861</v>
      </c>
    </row>
    <row r="35" spans="1:20" x14ac:dyDescent="0.25">
      <c r="A35" s="180">
        <v>24</v>
      </c>
      <c r="B35" s="181" t="s">
        <v>91</v>
      </c>
      <c r="C35" s="182">
        <f>'[1]KEY BUSI'!G34</f>
        <v>235569</v>
      </c>
      <c r="D35" s="182">
        <v>12253</v>
      </c>
      <c r="E35" s="190">
        <f t="shared" si="7"/>
        <v>5.2014484078974741</v>
      </c>
      <c r="F35" s="182">
        <f>'[1]KEY BUSI'!J34</f>
        <v>610060</v>
      </c>
      <c r="G35" s="182">
        <v>4262</v>
      </c>
      <c r="H35" s="190">
        <f t="shared" si="8"/>
        <v>0.69861980788774869</v>
      </c>
      <c r="I35" s="182">
        <f>'[1]KEY BUSI'!M34</f>
        <v>29204</v>
      </c>
      <c r="J35" s="182">
        <v>112</v>
      </c>
      <c r="K35" s="190">
        <f t="shared" si="9"/>
        <v>0.38350910834132307</v>
      </c>
      <c r="L35" s="182">
        <f>'[1]KEY BUSI'!P34</f>
        <v>27992</v>
      </c>
      <c r="M35" s="182">
        <v>57</v>
      </c>
      <c r="N35" s="190">
        <f t="shared" si="10"/>
        <v>0.20362960845955985</v>
      </c>
      <c r="O35" s="182">
        <f t="shared" si="11"/>
        <v>902825</v>
      </c>
      <c r="P35" s="182">
        <f t="shared" si="11"/>
        <v>16684</v>
      </c>
      <c r="Q35" s="190">
        <f t="shared" si="12"/>
        <v>1.8479771827319802</v>
      </c>
      <c r="R35" s="182">
        <f>'[1]KEY BUSI'!E34</f>
        <v>1561750</v>
      </c>
      <c r="S35" s="182">
        <f>'[1]NPA ALL'!F34</f>
        <v>20027</v>
      </c>
      <c r="T35" s="190">
        <f t="shared" si="13"/>
        <v>1.2823435248919481</v>
      </c>
    </row>
    <row r="36" spans="1:20" x14ac:dyDescent="0.25">
      <c r="A36" s="180">
        <v>25</v>
      </c>
      <c r="B36" s="164" t="s">
        <v>92</v>
      </c>
      <c r="C36" s="182">
        <f>'[1]KEY BUSI'!G35</f>
        <v>1914</v>
      </c>
      <c r="D36" s="182">
        <v>0</v>
      </c>
      <c r="E36" s="190">
        <f t="shared" si="7"/>
        <v>0</v>
      </c>
      <c r="F36" s="182">
        <f>'[1]KEY BUSI'!J35</f>
        <v>1715</v>
      </c>
      <c r="G36" s="182">
        <v>61</v>
      </c>
      <c r="H36" s="190">
        <f t="shared" si="8"/>
        <v>3.5568513119533529</v>
      </c>
      <c r="I36" s="182">
        <f>'[1]KEY BUSI'!M35</f>
        <v>1645</v>
      </c>
      <c r="J36" s="182">
        <v>0</v>
      </c>
      <c r="K36" s="190">
        <f t="shared" si="9"/>
        <v>0</v>
      </c>
      <c r="L36" s="182">
        <f>'[1]KEY BUSI'!P35</f>
        <v>1237</v>
      </c>
      <c r="M36" s="182">
        <v>4</v>
      </c>
      <c r="N36" s="190">
        <f t="shared" si="10"/>
        <v>0.32336297493936944</v>
      </c>
      <c r="O36" s="182">
        <f t="shared" si="11"/>
        <v>6511</v>
      </c>
      <c r="P36" s="182">
        <f t="shared" si="11"/>
        <v>65</v>
      </c>
      <c r="Q36" s="190">
        <f t="shared" si="12"/>
        <v>0.9983105513745969</v>
      </c>
      <c r="R36" s="182">
        <f>'[1]KEY BUSI'!E35</f>
        <v>12189</v>
      </c>
      <c r="S36" s="182">
        <f>'[1]NPA ALL'!F35</f>
        <v>217</v>
      </c>
      <c r="T36" s="190">
        <f t="shared" si="13"/>
        <v>1.7802937074411354</v>
      </c>
    </row>
    <row r="37" spans="1:20" x14ac:dyDescent="0.25">
      <c r="A37" s="180">
        <v>26</v>
      </c>
      <c r="B37" s="164" t="s">
        <v>93</v>
      </c>
      <c r="C37" s="182">
        <f>'[1]KEY BUSI'!G36</f>
        <v>4563</v>
      </c>
      <c r="D37" s="182">
        <v>4484</v>
      </c>
      <c r="E37" s="190">
        <f t="shared" si="7"/>
        <v>98.268682884067488</v>
      </c>
      <c r="F37" s="182">
        <f>'[1]KEY BUSI'!J36</f>
        <v>12360</v>
      </c>
      <c r="G37" s="182">
        <v>20</v>
      </c>
      <c r="H37" s="190">
        <f t="shared" si="8"/>
        <v>0.16181229773462785</v>
      </c>
      <c r="I37" s="182">
        <f>'[1]KEY BUSI'!M36</f>
        <v>5428</v>
      </c>
      <c r="J37" s="182">
        <v>0</v>
      </c>
      <c r="K37" s="190">
        <f t="shared" si="9"/>
        <v>0</v>
      </c>
      <c r="L37" s="182">
        <f>'[1]KEY BUSI'!P36</f>
        <v>3423</v>
      </c>
      <c r="M37" s="182">
        <v>361</v>
      </c>
      <c r="N37" s="190">
        <f t="shared" si="10"/>
        <v>10.546304411335088</v>
      </c>
      <c r="O37" s="182">
        <f t="shared" si="11"/>
        <v>25774</v>
      </c>
      <c r="P37" s="182">
        <f t="shared" si="11"/>
        <v>4865</v>
      </c>
      <c r="Q37" s="190">
        <f t="shared" si="12"/>
        <v>18.875611080934274</v>
      </c>
      <c r="R37" s="182">
        <f>'[1]KEY BUSI'!E36</f>
        <v>43474</v>
      </c>
      <c r="S37" s="182">
        <f>'[1]NPA ALL'!F36</f>
        <v>7774</v>
      </c>
      <c r="T37" s="190">
        <f t="shared" si="13"/>
        <v>17.88195243133827</v>
      </c>
    </row>
    <row r="38" spans="1:20" x14ac:dyDescent="0.25">
      <c r="A38" s="180">
        <v>27</v>
      </c>
      <c r="B38" s="164" t="s">
        <v>94</v>
      </c>
      <c r="C38" s="182">
        <f>'[1]KEY BUSI'!G37</f>
        <v>3</v>
      </c>
      <c r="D38" s="182">
        <v>2</v>
      </c>
      <c r="E38" s="190">
        <f t="shared" si="7"/>
        <v>66.666666666666671</v>
      </c>
      <c r="F38" s="182">
        <f>'[1]KEY BUSI'!J37</f>
        <v>1684</v>
      </c>
      <c r="G38" s="182">
        <v>0</v>
      </c>
      <c r="H38" s="190">
        <f t="shared" si="8"/>
        <v>0</v>
      </c>
      <c r="I38" s="182">
        <f>'[1]KEY BUSI'!M37</f>
        <v>0</v>
      </c>
      <c r="J38" s="182">
        <v>0</v>
      </c>
      <c r="K38" s="190" t="e">
        <f t="shared" si="9"/>
        <v>#DIV/0!</v>
      </c>
      <c r="L38" s="182">
        <f>'[1]KEY BUSI'!P37</f>
        <v>65</v>
      </c>
      <c r="M38" s="182">
        <v>0</v>
      </c>
      <c r="N38" s="190">
        <f t="shared" si="10"/>
        <v>0</v>
      </c>
      <c r="O38" s="182">
        <f t="shared" si="11"/>
        <v>1752</v>
      </c>
      <c r="P38" s="182">
        <f t="shared" si="11"/>
        <v>2</v>
      </c>
      <c r="Q38" s="190">
        <f t="shared" si="12"/>
        <v>0.11415525114155252</v>
      </c>
      <c r="R38" s="182">
        <f>'[1]KEY BUSI'!E37</f>
        <v>8423</v>
      </c>
      <c r="S38" s="182">
        <f>'[1]NPA ALL'!F37</f>
        <v>4</v>
      </c>
      <c r="T38" s="190">
        <f t="shared" si="13"/>
        <v>4.7489018164549444E-2</v>
      </c>
    </row>
    <row r="39" spans="1:20" x14ac:dyDescent="0.25">
      <c r="A39" s="180">
        <v>28</v>
      </c>
      <c r="B39" s="164" t="s">
        <v>95</v>
      </c>
      <c r="C39" s="182">
        <f>'[1]KEY BUSI'!G38</f>
        <v>488221</v>
      </c>
      <c r="D39" s="182">
        <v>19044</v>
      </c>
      <c r="E39" s="190">
        <f t="shared" si="7"/>
        <v>3.9006925142507183</v>
      </c>
      <c r="F39" s="182">
        <f>'[1]KEY BUSI'!J38</f>
        <v>1041812</v>
      </c>
      <c r="G39" s="182">
        <v>16930</v>
      </c>
      <c r="H39" s="190">
        <f t="shared" si="8"/>
        <v>1.6250532725674112</v>
      </c>
      <c r="I39" s="182">
        <f>'[1]KEY BUSI'!M38</f>
        <v>150311</v>
      </c>
      <c r="J39" s="182">
        <v>258</v>
      </c>
      <c r="K39" s="190">
        <f t="shared" si="9"/>
        <v>0.17164412451517189</v>
      </c>
      <c r="L39" s="182">
        <f>'[1]KEY BUSI'!P38</f>
        <v>5495</v>
      </c>
      <c r="M39" s="182">
        <v>16</v>
      </c>
      <c r="N39" s="190">
        <f t="shared" si="10"/>
        <v>0.29117379435850771</v>
      </c>
      <c r="O39" s="182">
        <f t="shared" si="11"/>
        <v>1685839</v>
      </c>
      <c r="P39" s="182">
        <f t="shared" si="11"/>
        <v>36248</v>
      </c>
      <c r="Q39" s="190">
        <f t="shared" si="12"/>
        <v>2.1501460103841472</v>
      </c>
      <c r="R39" s="182">
        <f>'[1]KEY BUSI'!E38</f>
        <v>2497426</v>
      </c>
      <c r="S39" s="182">
        <f>'[1]NPA ALL'!F38</f>
        <v>44467</v>
      </c>
      <c r="T39" s="190">
        <f t="shared" si="13"/>
        <v>1.7805132164076134</v>
      </c>
    </row>
    <row r="40" spans="1:20" x14ac:dyDescent="0.25">
      <c r="A40" s="180">
        <v>29</v>
      </c>
      <c r="B40" s="164" t="s">
        <v>96</v>
      </c>
      <c r="C40" s="182">
        <f>'[1]KEY BUSI'!G39</f>
        <v>12389</v>
      </c>
      <c r="D40" s="182">
        <v>0</v>
      </c>
      <c r="E40" s="190">
        <f t="shared" si="7"/>
        <v>0</v>
      </c>
      <c r="F40" s="182">
        <f>'[1]KEY BUSI'!J39</f>
        <v>12706</v>
      </c>
      <c r="G40" s="182">
        <v>522</v>
      </c>
      <c r="H40" s="190">
        <f t="shared" si="8"/>
        <v>4.1082952935620964</v>
      </c>
      <c r="I40" s="182">
        <f>'[1]KEY BUSI'!M39</f>
        <v>6</v>
      </c>
      <c r="J40" s="182">
        <v>0</v>
      </c>
      <c r="K40" s="190">
        <f t="shared" si="9"/>
        <v>0</v>
      </c>
      <c r="L40" s="182">
        <f>'[1]KEY BUSI'!P39</f>
        <v>60</v>
      </c>
      <c r="M40" s="182">
        <v>0</v>
      </c>
      <c r="N40" s="190">
        <f t="shared" si="10"/>
        <v>0</v>
      </c>
      <c r="O40" s="182">
        <f t="shared" ref="O40:P45" si="14">C40+F40+I40+L40</f>
        <v>25161</v>
      </c>
      <c r="P40" s="182">
        <f t="shared" si="14"/>
        <v>522</v>
      </c>
      <c r="Q40" s="190">
        <f t="shared" si="12"/>
        <v>2.0746393227614162</v>
      </c>
      <c r="R40" s="182">
        <f>'[1]KEY BUSI'!E39</f>
        <v>39094</v>
      </c>
      <c r="S40" s="182">
        <f>'[1]NPA ALL'!F39</f>
        <v>551</v>
      </c>
      <c r="T40" s="190">
        <f t="shared" si="13"/>
        <v>1.4094234409372282</v>
      </c>
    </row>
    <row r="41" spans="1:20" x14ac:dyDescent="0.25">
      <c r="A41" s="180">
        <v>30</v>
      </c>
      <c r="B41" s="164" t="s">
        <v>97</v>
      </c>
      <c r="C41" s="182">
        <f>'[1]KEY BUSI'!G40</f>
        <v>134458</v>
      </c>
      <c r="D41" s="182">
        <v>6864</v>
      </c>
      <c r="E41" s="190">
        <f t="shared" si="7"/>
        <v>5.1049398325127555</v>
      </c>
      <c r="F41" s="182">
        <f>'[1]KEY BUSI'!J40</f>
        <v>35949</v>
      </c>
      <c r="G41" s="182">
        <v>618</v>
      </c>
      <c r="H41" s="190">
        <f t="shared" si="8"/>
        <v>1.7191020612534422</v>
      </c>
      <c r="I41" s="182">
        <f>'[1]KEY BUSI'!M40</f>
        <v>678</v>
      </c>
      <c r="J41" s="182">
        <v>0</v>
      </c>
      <c r="K41" s="190">
        <f t="shared" si="9"/>
        <v>0</v>
      </c>
      <c r="L41" s="182">
        <f>'[1]KEY BUSI'!P40</f>
        <v>4938</v>
      </c>
      <c r="M41" s="182">
        <v>236</v>
      </c>
      <c r="N41" s="190">
        <f t="shared" si="10"/>
        <v>4.7792628594572699</v>
      </c>
      <c r="O41" s="182">
        <f t="shared" si="14"/>
        <v>176023</v>
      </c>
      <c r="P41" s="182">
        <f t="shared" si="14"/>
        <v>7718</v>
      </c>
      <c r="Q41" s="190">
        <f t="shared" si="12"/>
        <v>4.3846542781341071</v>
      </c>
      <c r="R41" s="182">
        <f>'[1]KEY BUSI'!E40</f>
        <v>214070</v>
      </c>
      <c r="S41" s="182">
        <f>'[1]NPA ALL'!F40</f>
        <v>8561</v>
      </c>
      <c r="T41" s="190">
        <f t="shared" si="13"/>
        <v>3.9991591535479052</v>
      </c>
    </row>
    <row r="42" spans="1:20" x14ac:dyDescent="0.25">
      <c r="A42" s="180">
        <v>31</v>
      </c>
      <c r="B42" s="164" t="s">
        <v>98</v>
      </c>
      <c r="C42" s="182">
        <f>'[1]KEY BUSI'!G41</f>
        <v>762</v>
      </c>
      <c r="D42" s="182">
        <v>0</v>
      </c>
      <c r="E42" s="190">
        <f t="shared" si="7"/>
        <v>0</v>
      </c>
      <c r="F42" s="182">
        <f>'[1]KEY BUSI'!J41</f>
        <v>466</v>
      </c>
      <c r="G42" s="182">
        <v>14</v>
      </c>
      <c r="H42" s="190">
        <f t="shared" si="8"/>
        <v>3.0042918454935621</v>
      </c>
      <c r="I42" s="182">
        <f>'[1]KEY BUSI'!M41</f>
        <v>2113</v>
      </c>
      <c r="J42" s="182">
        <v>0</v>
      </c>
      <c r="K42" s="190">
        <f t="shared" si="9"/>
        <v>0</v>
      </c>
      <c r="L42" s="182">
        <f>'[1]KEY BUSI'!P41</f>
        <v>357</v>
      </c>
      <c r="M42" s="182">
        <v>0</v>
      </c>
      <c r="N42" s="190">
        <f t="shared" si="10"/>
        <v>0</v>
      </c>
      <c r="O42" s="182">
        <f t="shared" si="14"/>
        <v>3698</v>
      </c>
      <c r="P42" s="182">
        <f t="shared" si="14"/>
        <v>14</v>
      </c>
      <c r="Q42" s="190">
        <f t="shared" si="12"/>
        <v>0.37858301784748516</v>
      </c>
      <c r="R42" s="182">
        <f>'[1]KEY BUSI'!E41</f>
        <v>22958</v>
      </c>
      <c r="S42" s="182">
        <f>'[1]NPA ALL'!F41</f>
        <v>86</v>
      </c>
      <c r="T42" s="190">
        <f t="shared" si="13"/>
        <v>0.37459709033887967</v>
      </c>
    </row>
    <row r="43" spans="1:20" x14ac:dyDescent="0.25">
      <c r="A43" s="180">
        <v>32</v>
      </c>
      <c r="B43" s="164" t="s">
        <v>99</v>
      </c>
      <c r="C43" s="182">
        <f>'[1]KEY BUSI'!G42</f>
        <v>0</v>
      </c>
      <c r="D43" s="182">
        <v>0</v>
      </c>
      <c r="E43" s="190">
        <v>0</v>
      </c>
      <c r="F43" s="182">
        <f>'[1]KEY BUSI'!J42</f>
        <v>2959</v>
      </c>
      <c r="G43" s="182">
        <v>0</v>
      </c>
      <c r="H43" s="190">
        <f t="shared" si="8"/>
        <v>0</v>
      </c>
      <c r="I43" s="182">
        <f>'[1]KEY BUSI'!M42</f>
        <v>0</v>
      </c>
      <c r="J43" s="182">
        <v>0</v>
      </c>
      <c r="K43" s="190">
        <v>0</v>
      </c>
      <c r="L43" s="182">
        <f>'[1]KEY BUSI'!P42</f>
        <v>721</v>
      </c>
      <c r="M43" s="182">
        <v>0</v>
      </c>
      <c r="N43" s="190">
        <f t="shared" si="10"/>
        <v>0</v>
      </c>
      <c r="O43" s="182">
        <f t="shared" si="14"/>
        <v>3680</v>
      </c>
      <c r="P43" s="182">
        <f t="shared" si="14"/>
        <v>0</v>
      </c>
      <c r="Q43" s="190">
        <f t="shared" si="12"/>
        <v>0</v>
      </c>
      <c r="R43" s="182">
        <f>'[1]KEY BUSI'!E42</f>
        <v>6904</v>
      </c>
      <c r="S43" s="182">
        <f>'[1]NPA ALL'!F42</f>
        <v>0</v>
      </c>
      <c r="T43" s="190">
        <f t="shared" si="13"/>
        <v>0</v>
      </c>
    </row>
    <row r="44" spans="1:20" x14ac:dyDescent="0.25">
      <c r="A44" s="180">
        <v>33</v>
      </c>
      <c r="B44" s="164" t="s">
        <v>100</v>
      </c>
      <c r="C44" s="182">
        <f>'[1]KEY BUSI'!G43</f>
        <v>235218</v>
      </c>
      <c r="D44" s="182">
        <v>5570</v>
      </c>
      <c r="E44" s="190">
        <f t="shared" si="7"/>
        <v>2.368016053193208</v>
      </c>
      <c r="F44" s="182">
        <f>'[1]KEY BUSI'!J43</f>
        <v>396947</v>
      </c>
      <c r="G44" s="182">
        <v>6661</v>
      </c>
      <c r="H44" s="190">
        <f t="shared" si="8"/>
        <v>1.6780577759751303</v>
      </c>
      <c r="I44" s="182">
        <f>'[1]KEY BUSI'!M43</f>
        <v>53312</v>
      </c>
      <c r="J44" s="182">
        <v>0</v>
      </c>
      <c r="K44" s="190">
        <f t="shared" si="9"/>
        <v>0</v>
      </c>
      <c r="L44" s="182">
        <f>'[1]KEY BUSI'!P43</f>
        <v>15223</v>
      </c>
      <c r="M44" s="182">
        <v>613</v>
      </c>
      <c r="N44" s="190">
        <f t="shared" si="10"/>
        <v>4.0268015502857519</v>
      </c>
      <c r="O44" s="182">
        <f t="shared" si="14"/>
        <v>700700</v>
      </c>
      <c r="P44" s="182">
        <f t="shared" si="14"/>
        <v>12844</v>
      </c>
      <c r="Q44" s="190">
        <f t="shared" si="12"/>
        <v>1.8330241187384044</v>
      </c>
      <c r="R44" s="182">
        <f>'[1]KEY BUSI'!E43</f>
        <v>1025306</v>
      </c>
      <c r="S44" s="182">
        <f>'[1]NPA ALL'!F43</f>
        <v>16357</v>
      </c>
      <c r="T44" s="190">
        <f t="shared" si="13"/>
        <v>1.5953286140917933</v>
      </c>
    </row>
    <row r="45" spans="1:20" x14ac:dyDescent="0.25">
      <c r="A45" s="180">
        <v>34</v>
      </c>
      <c r="B45" s="164" t="s">
        <v>101</v>
      </c>
      <c r="C45" s="182">
        <f>'[1]KEY BUSI'!G44</f>
        <v>98</v>
      </c>
      <c r="D45" s="182">
        <v>20</v>
      </c>
      <c r="E45" s="190">
        <f t="shared" si="7"/>
        <v>20.408163265306122</v>
      </c>
      <c r="F45" s="182">
        <f>'[1]KEY BUSI'!J44</f>
        <v>1052</v>
      </c>
      <c r="G45" s="182">
        <v>421</v>
      </c>
      <c r="H45" s="190">
        <f t="shared" si="8"/>
        <v>40.019011406844108</v>
      </c>
      <c r="I45" s="182">
        <f>'[1]KEY BUSI'!M44</f>
        <v>0</v>
      </c>
      <c r="J45" s="182">
        <v>0</v>
      </c>
      <c r="K45" s="190">
        <v>0</v>
      </c>
      <c r="L45" s="182">
        <f>'[1]KEY BUSI'!P44</f>
        <v>1632</v>
      </c>
      <c r="M45" s="182">
        <v>68</v>
      </c>
      <c r="N45" s="190">
        <f t="shared" si="10"/>
        <v>4.166666666666667</v>
      </c>
      <c r="O45" s="182">
        <f t="shared" si="14"/>
        <v>2782</v>
      </c>
      <c r="P45" s="182">
        <f t="shared" si="14"/>
        <v>509</v>
      </c>
      <c r="Q45" s="190">
        <f t="shared" si="12"/>
        <v>18.296189791516895</v>
      </c>
      <c r="R45" s="182">
        <f>'[1]KEY BUSI'!E44</f>
        <v>6843</v>
      </c>
      <c r="S45" s="182">
        <f>'[1]NPA ALL'!F44</f>
        <v>875</v>
      </c>
      <c r="T45" s="190">
        <f t="shared" si="13"/>
        <v>12.786789419845096</v>
      </c>
    </row>
    <row r="46" spans="1:20" ht="15.75" x14ac:dyDescent="0.25">
      <c r="A46" s="184" t="s">
        <v>304</v>
      </c>
      <c r="B46" s="185" t="s">
        <v>78</v>
      </c>
      <c r="C46" s="186">
        <f>SUM(C24:C45)</f>
        <v>5134489</v>
      </c>
      <c r="D46" s="186">
        <f>SUM(D24:D45)</f>
        <v>327162</v>
      </c>
      <c r="E46" s="191">
        <f t="shared" si="7"/>
        <v>6.3718512202480131</v>
      </c>
      <c r="F46" s="186">
        <f>SUM(F24:F45)</f>
        <v>10532177</v>
      </c>
      <c r="G46" s="186">
        <f>SUM(G24:G45)</f>
        <v>107402</v>
      </c>
      <c r="H46" s="191">
        <f t="shared" si="8"/>
        <v>1.0197511872426754</v>
      </c>
      <c r="I46" s="186">
        <f>SUM(I24:I45)</f>
        <v>1357718</v>
      </c>
      <c r="J46" s="186">
        <f>SUM(J24:J45)</f>
        <v>4536</v>
      </c>
      <c r="K46" s="191">
        <f t="shared" ref="K46" si="15">J46/I46%</f>
        <v>0.33408999512417159</v>
      </c>
      <c r="L46" s="186">
        <f>SUM(L24:L45)</f>
        <v>1638560</v>
      </c>
      <c r="M46" s="186">
        <f>SUM(M24:M45)</f>
        <v>21652</v>
      </c>
      <c r="N46" s="191">
        <f t="shared" si="10"/>
        <v>1.3214041597500246</v>
      </c>
      <c r="O46" s="186">
        <f>C46+F46+I46+L46</f>
        <v>18662944</v>
      </c>
      <c r="P46" s="186">
        <f>SUM(P24:P45)</f>
        <v>460752</v>
      </c>
      <c r="Q46" s="191">
        <f t="shared" si="12"/>
        <v>2.4688066362948953</v>
      </c>
      <c r="R46" s="186">
        <f>SUM(R24:R45)</f>
        <v>30976202</v>
      </c>
      <c r="S46" s="186">
        <f>SUM(S24:S45)</f>
        <v>597440</v>
      </c>
      <c r="T46" s="191">
        <f t="shared" si="13"/>
        <v>1.9287064308271233</v>
      </c>
    </row>
    <row r="47" spans="1:20" ht="15.75" x14ac:dyDescent="0.25">
      <c r="A47" s="184" t="s">
        <v>277</v>
      </c>
      <c r="B47" s="185" t="s">
        <v>279</v>
      </c>
      <c r="C47" s="186">
        <f>+C22+C46</f>
        <v>13701724</v>
      </c>
      <c r="D47" s="186">
        <f>D46+D22</f>
        <v>1164787</v>
      </c>
      <c r="E47" s="191">
        <f>D47/C47%</f>
        <v>8.5010251264731362</v>
      </c>
      <c r="F47" s="186">
        <f>F46+F22</f>
        <v>17012257</v>
      </c>
      <c r="G47" s="186">
        <f>+G46+G22</f>
        <v>331751</v>
      </c>
      <c r="H47" s="191">
        <f>G47/F47%</f>
        <v>1.9500704697795241</v>
      </c>
      <c r="I47" s="186">
        <f>+I46+I22</f>
        <v>5137430</v>
      </c>
      <c r="J47" s="186">
        <f>+J46+J22</f>
        <v>89875</v>
      </c>
      <c r="K47" s="191">
        <f>J47/I47%</f>
        <v>1.7494155638130349</v>
      </c>
      <c r="L47" s="186">
        <f>+L46+L22</f>
        <v>5108213</v>
      </c>
      <c r="M47" s="186">
        <f>+M46+M22</f>
        <v>58044</v>
      </c>
      <c r="N47" s="191">
        <f>M47/L47%</f>
        <v>1.1362877781329792</v>
      </c>
      <c r="O47" s="186">
        <f>C47+F47+I47+L47</f>
        <v>40959624</v>
      </c>
      <c r="P47" s="186">
        <f>+P46+P22</f>
        <v>1644457</v>
      </c>
      <c r="Q47" s="191">
        <f>P47/O47%</f>
        <v>4.0148244524900916</v>
      </c>
      <c r="R47" s="186">
        <f>+R46+R22</f>
        <v>70233668</v>
      </c>
      <c r="S47" s="186">
        <f>+S46+S22</f>
        <v>1958349</v>
      </c>
      <c r="T47" s="191">
        <f>S47/R47%</f>
        <v>2.7883336521737694</v>
      </c>
    </row>
    <row r="48" spans="1:20" ht="15.75" x14ac:dyDescent="0.25">
      <c r="A48" s="294" t="s">
        <v>107</v>
      </c>
      <c r="B48" s="294"/>
      <c r="C48" s="294"/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</row>
    <row r="49" spans="1:20" x14ac:dyDescent="0.25">
      <c r="A49" s="180">
        <v>35</v>
      </c>
      <c r="B49" s="181" t="s">
        <v>108</v>
      </c>
      <c r="C49" s="182">
        <f>'[1]KEY BUSI'!G48</f>
        <v>3006896</v>
      </c>
      <c r="D49" s="182">
        <v>109053</v>
      </c>
      <c r="E49" s="190">
        <f t="shared" ref="E49" si="16">D49/C49%</f>
        <v>3.6267632801400516</v>
      </c>
      <c r="F49" s="182">
        <f>'[1]KEY BUSI'!J48</f>
        <v>370769</v>
      </c>
      <c r="G49" s="182">
        <v>8957</v>
      </c>
      <c r="H49" s="190">
        <f t="shared" ref="H49" si="17">G49/F49%</f>
        <v>2.4157898853464017</v>
      </c>
      <c r="I49" s="182">
        <f>'[1]KEY BUSI'!M48</f>
        <v>0</v>
      </c>
      <c r="J49" s="182">
        <v>0</v>
      </c>
      <c r="K49" s="190" t="e">
        <f t="shared" ref="K49" si="18">J49/I49%</f>
        <v>#DIV/0!</v>
      </c>
      <c r="L49" s="182">
        <f>'[1]KEY BUSI'!P48</f>
        <v>307183</v>
      </c>
      <c r="M49" s="182">
        <v>1732</v>
      </c>
      <c r="N49" s="190">
        <f>M49/L49%</f>
        <v>0.56383328504507091</v>
      </c>
      <c r="O49" s="182">
        <f t="shared" ref="O49:P50" si="19">C49+F49+I49+L49</f>
        <v>3684848</v>
      </c>
      <c r="P49" s="182">
        <f t="shared" si="19"/>
        <v>119742</v>
      </c>
      <c r="Q49" s="190">
        <f>P49/O49%</f>
        <v>3.2495777302075957</v>
      </c>
      <c r="R49" s="182">
        <f>'[1]KEY BUSI'!E48</f>
        <v>4528408</v>
      </c>
      <c r="S49" s="182">
        <f>'[1]NPA ALL'!F48</f>
        <v>123783</v>
      </c>
      <c r="T49" s="190">
        <f>S49/R49%</f>
        <v>2.7334771955177182</v>
      </c>
    </row>
    <row r="50" spans="1:20" ht="15.75" x14ac:dyDescent="0.25">
      <c r="A50" s="184" t="s">
        <v>278</v>
      </c>
      <c r="B50" s="185" t="s">
        <v>78</v>
      </c>
      <c r="C50" s="186">
        <f>SUM(C49:C49)</f>
        <v>3006896</v>
      </c>
      <c r="D50" s="186">
        <f>SUM(D49:D49)</f>
        <v>109053</v>
      </c>
      <c r="E50" s="191">
        <f>D50/C50%</f>
        <v>3.6267632801400516</v>
      </c>
      <c r="F50" s="186">
        <f>SUM(F49:F49)</f>
        <v>370769</v>
      </c>
      <c r="G50" s="186">
        <f>SUM(G49:G49)</f>
        <v>8957</v>
      </c>
      <c r="H50" s="191">
        <f>G50/F50%</f>
        <v>2.4157898853464017</v>
      </c>
      <c r="I50" s="186">
        <f>SUM(I49:I49)</f>
        <v>0</v>
      </c>
      <c r="J50" s="186">
        <f>SUM(J49:J49)</f>
        <v>0</v>
      </c>
      <c r="K50" s="191" t="e">
        <f>J50/I50%</f>
        <v>#DIV/0!</v>
      </c>
      <c r="L50" s="186">
        <f>SUM(L49:L49)</f>
        <v>307183</v>
      </c>
      <c r="M50" s="186">
        <f>SUM(M49:M49)</f>
        <v>1732</v>
      </c>
      <c r="N50" s="191">
        <f>M50/L50%</f>
        <v>0.56383328504507091</v>
      </c>
      <c r="O50" s="186">
        <f t="shared" si="19"/>
        <v>3684848</v>
      </c>
      <c r="P50" s="186">
        <f t="shared" si="19"/>
        <v>119742</v>
      </c>
      <c r="Q50" s="191">
        <f>P50/O50%</f>
        <v>3.2495777302075957</v>
      </c>
      <c r="R50" s="186">
        <f>SUM(R49:R49)</f>
        <v>4528408</v>
      </c>
      <c r="S50" s="186">
        <f>SUM(S49:S49)</f>
        <v>123783</v>
      </c>
      <c r="T50" s="191">
        <f>S50/R50%</f>
        <v>2.7334771955177182</v>
      </c>
    </row>
    <row r="51" spans="1:20" ht="15.75" x14ac:dyDescent="0.25">
      <c r="A51" s="294" t="s">
        <v>281</v>
      </c>
      <c r="B51" s="294"/>
      <c r="C51" s="294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</row>
    <row r="52" spans="1:20" x14ac:dyDescent="0.25">
      <c r="A52" s="180">
        <v>37</v>
      </c>
      <c r="B52" s="181" t="s">
        <v>282</v>
      </c>
      <c r="C52" s="182">
        <f>'[1]KEY BUSI'!G51</f>
        <v>1769637</v>
      </c>
      <c r="D52" s="182">
        <v>99531</v>
      </c>
      <c r="E52" s="190">
        <f t="shared" ref="E52:E53" si="20">D52/C52%</f>
        <v>5.6243738122564126</v>
      </c>
      <c r="F52" s="182">
        <f>'[1]KEY BUSI'!J51</f>
        <v>69234</v>
      </c>
      <c r="G52" s="182">
        <v>11335</v>
      </c>
      <c r="H52" s="190">
        <f t="shared" ref="H52:H53" si="21">G52/F52%</f>
        <v>16.372013750469421</v>
      </c>
      <c r="I52" s="182">
        <f>'[1]KEY BUSI'!M51</f>
        <v>0</v>
      </c>
      <c r="J52" s="182">
        <v>0</v>
      </c>
      <c r="K52" s="190">
        <v>0</v>
      </c>
      <c r="L52" s="182">
        <f>'[1]KEY BUSI'!P51</f>
        <v>21302</v>
      </c>
      <c r="M52" s="182">
        <v>3027</v>
      </c>
      <c r="N52" s="190">
        <f>M52/L52%</f>
        <v>14.209933339592526</v>
      </c>
      <c r="O52" s="182">
        <f t="shared" ref="O52:P54" si="22">C52+F52+I52+L52</f>
        <v>1860173</v>
      </c>
      <c r="P52" s="182">
        <f t="shared" si="22"/>
        <v>113893</v>
      </c>
      <c r="Q52" s="190">
        <f>P52/O52%</f>
        <v>6.1227100920183233</v>
      </c>
      <c r="R52" s="182">
        <f>'[1]KEY BUSI'!E51</f>
        <v>2145772</v>
      </c>
      <c r="S52" s="182">
        <f>'[1]NPA ALL'!F51</f>
        <v>156637</v>
      </c>
      <c r="T52" s="190">
        <f>S52/R52%</f>
        <v>7.299796996139384</v>
      </c>
    </row>
    <row r="53" spans="1:20" x14ac:dyDescent="0.25">
      <c r="A53" s="180">
        <v>38</v>
      </c>
      <c r="B53" s="181" t="s">
        <v>283</v>
      </c>
      <c r="C53" s="182">
        <f>'[1]KEY BUSI'!G52</f>
        <v>68681</v>
      </c>
      <c r="D53" s="182">
        <v>13446</v>
      </c>
      <c r="E53" s="190">
        <f t="shared" si="20"/>
        <v>19.577466839446135</v>
      </c>
      <c r="F53" s="182">
        <f>'[1]KEY BUSI'!J52</f>
        <v>2577</v>
      </c>
      <c r="G53" s="182">
        <v>515</v>
      </c>
      <c r="H53" s="190">
        <f t="shared" si="21"/>
        <v>19.984478075281334</v>
      </c>
      <c r="I53" s="182">
        <f>'[1]KEY BUSI'!M52</f>
        <v>18</v>
      </c>
      <c r="J53" s="182">
        <v>0</v>
      </c>
      <c r="K53" s="190">
        <f t="shared" ref="K53" si="23">J53/I53%</f>
        <v>0</v>
      </c>
      <c r="L53" s="182">
        <f>'[1]KEY BUSI'!P52</f>
        <v>8933</v>
      </c>
      <c r="M53" s="182">
        <v>3400</v>
      </c>
      <c r="N53" s="190">
        <f>M53/L53%</f>
        <v>38.061121683644913</v>
      </c>
      <c r="O53" s="182">
        <f t="shared" si="22"/>
        <v>80209</v>
      </c>
      <c r="P53" s="182">
        <f t="shared" si="22"/>
        <v>17361</v>
      </c>
      <c r="Q53" s="190">
        <f>P53/O53%</f>
        <v>21.644703212856413</v>
      </c>
      <c r="R53" s="182">
        <f>'[1]KEY BUSI'!E52</f>
        <v>86072</v>
      </c>
      <c r="S53" s="182">
        <f>'[1]NPA ALL'!F52</f>
        <v>18208</v>
      </c>
      <c r="T53" s="190">
        <f>S53/R53%</f>
        <v>21.15438237754438</v>
      </c>
    </row>
    <row r="54" spans="1:20" ht="15.75" x14ac:dyDescent="0.25">
      <c r="A54" s="184" t="s">
        <v>280</v>
      </c>
      <c r="B54" s="185" t="s">
        <v>78</v>
      </c>
      <c r="C54" s="186">
        <f>SUM(C52:C53)</f>
        <v>1838318</v>
      </c>
      <c r="D54" s="186">
        <f>SUM(D52:D53)</f>
        <v>112977</v>
      </c>
      <c r="E54" s="191">
        <f>D54/C54%</f>
        <v>6.1456722939121526</v>
      </c>
      <c r="F54" s="186">
        <f>SUM(F52:F53)</f>
        <v>71811</v>
      </c>
      <c r="G54" s="186">
        <f>SUM(G52:G53)</f>
        <v>11850</v>
      </c>
      <c r="H54" s="191">
        <f>G54/F54%</f>
        <v>16.5016501650165</v>
      </c>
      <c r="I54" s="186">
        <f>SUM(I52:I53)</f>
        <v>18</v>
      </c>
      <c r="J54" s="186">
        <f>SUM(J52:J53)</f>
        <v>0</v>
      </c>
      <c r="K54" s="191">
        <f>J54/I54%</f>
        <v>0</v>
      </c>
      <c r="L54" s="186">
        <f>SUM(L52:L53)</f>
        <v>30235</v>
      </c>
      <c r="M54" s="186">
        <f>SUM(M52:M53)</f>
        <v>6427</v>
      </c>
      <c r="N54" s="191">
        <f>M54/L54%</f>
        <v>21.256821564412103</v>
      </c>
      <c r="O54" s="186">
        <f t="shared" si="22"/>
        <v>1940382</v>
      </c>
      <c r="P54" s="186">
        <f>SUM(P52:P53)</f>
        <v>131254</v>
      </c>
      <c r="Q54" s="191">
        <f>P54/O54%</f>
        <v>6.7643381560950369</v>
      </c>
      <c r="R54" s="186">
        <f>SUM(R52:R53)</f>
        <v>2231844</v>
      </c>
      <c r="S54" s="186">
        <f>SUM(S52:S53)</f>
        <v>174845</v>
      </c>
      <c r="T54" s="191">
        <f>S54/R54%</f>
        <v>7.8341048926358656</v>
      </c>
    </row>
    <row r="55" spans="1:20" ht="15.75" x14ac:dyDescent="0.25">
      <c r="A55" s="294" t="s">
        <v>285</v>
      </c>
      <c r="B55" s="294"/>
      <c r="C55" s="294"/>
      <c r="D55" s="294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</row>
    <row r="56" spans="1:20" x14ac:dyDescent="0.25">
      <c r="A56" s="180">
        <v>39</v>
      </c>
      <c r="B56" s="181" t="s">
        <v>115</v>
      </c>
      <c r="C56" s="182">
        <f>'[1]KEY BUSI'!G55</f>
        <v>484337</v>
      </c>
      <c r="D56" s="182">
        <v>9403</v>
      </c>
      <c r="E56" s="190">
        <f t="shared" ref="E56:E66" si="24">D56/C56%</f>
        <v>1.9414168234101463</v>
      </c>
      <c r="F56" s="182">
        <f>'[1]KEY BUSI'!J55</f>
        <v>1416568</v>
      </c>
      <c r="G56" s="182">
        <v>18449</v>
      </c>
      <c r="H56" s="190">
        <f t="shared" ref="H56:H66" si="25">G56/F56%</f>
        <v>1.3023730593942542</v>
      </c>
      <c r="I56" s="182">
        <f>'[1]KEY BUSI'!M55</f>
        <v>31876</v>
      </c>
      <c r="J56" s="182">
        <v>0</v>
      </c>
      <c r="K56" s="190">
        <f t="shared" ref="K56:K66" si="26">J56/I56%</f>
        <v>0</v>
      </c>
      <c r="L56" s="182">
        <f>'[1]KEY BUSI'!P55</f>
        <v>166804</v>
      </c>
      <c r="M56" s="182">
        <v>1946</v>
      </c>
      <c r="N56" s="190">
        <f t="shared" ref="N56:N66" si="27">M56/L56%</f>
        <v>1.166638689719671</v>
      </c>
      <c r="O56" s="182">
        <f t="shared" ref="O56:P66" si="28">C56+F56+I56+L56</f>
        <v>2099585</v>
      </c>
      <c r="P56" s="182">
        <f t="shared" si="28"/>
        <v>29798</v>
      </c>
      <c r="Q56" s="190">
        <f t="shared" ref="Q56:Q66" si="29">P56/O56%</f>
        <v>1.4192328483962309</v>
      </c>
      <c r="R56" s="182">
        <f>'[1]KEY BUSI'!E55</f>
        <v>3375890</v>
      </c>
      <c r="S56" s="182">
        <f>'[1]NPA ALL'!F55</f>
        <v>57833</v>
      </c>
      <c r="T56" s="190">
        <f t="shared" ref="T56:T66" si="30">S56/R56%</f>
        <v>1.7131186146468043</v>
      </c>
    </row>
    <row r="57" spans="1:20" x14ac:dyDescent="0.25">
      <c r="A57" s="180">
        <v>40</v>
      </c>
      <c r="B57" s="181" t="s">
        <v>116</v>
      </c>
      <c r="C57" s="182">
        <f>'[1]KEY BUSI'!G56</f>
        <v>18788</v>
      </c>
      <c r="D57" s="182">
        <v>1120</v>
      </c>
      <c r="E57" s="190">
        <f t="shared" si="24"/>
        <v>5.9612518628912072</v>
      </c>
      <c r="F57" s="182">
        <f>'[1]KEY BUSI'!J56</f>
        <v>61604</v>
      </c>
      <c r="G57" s="182">
        <v>4417</v>
      </c>
      <c r="H57" s="190">
        <f t="shared" si="25"/>
        <v>7.1699889617557302</v>
      </c>
      <c r="I57" s="182">
        <f>'[1]KEY BUSI'!M56</f>
        <v>2738</v>
      </c>
      <c r="J57" s="182">
        <v>0</v>
      </c>
      <c r="K57" s="190">
        <f t="shared" si="26"/>
        <v>0</v>
      </c>
      <c r="L57" s="182">
        <f>'[1]KEY BUSI'!P56</f>
        <v>12791</v>
      </c>
      <c r="M57" s="182">
        <v>136</v>
      </c>
      <c r="N57" s="190">
        <f t="shared" si="27"/>
        <v>1.0632475959659136</v>
      </c>
      <c r="O57" s="182">
        <f t="shared" si="28"/>
        <v>95921</v>
      </c>
      <c r="P57" s="182">
        <f t="shared" si="28"/>
        <v>5673</v>
      </c>
      <c r="Q57" s="190">
        <f t="shared" si="29"/>
        <v>5.9142419282534586</v>
      </c>
      <c r="R57" s="182">
        <f>'[1]KEY BUSI'!E56</f>
        <v>178312</v>
      </c>
      <c r="S57" s="182">
        <f>'[1]NPA ALL'!F56</f>
        <v>12031</v>
      </c>
      <c r="T57" s="190">
        <f t="shared" si="30"/>
        <v>6.7471622773565443</v>
      </c>
    </row>
    <row r="58" spans="1:20" x14ac:dyDescent="0.25">
      <c r="A58" s="180">
        <v>41</v>
      </c>
      <c r="B58" s="181" t="s">
        <v>118</v>
      </c>
      <c r="C58" s="182">
        <f>'[1]KEY BUSI'!G57</f>
        <v>31884</v>
      </c>
      <c r="D58" s="182">
        <v>3362</v>
      </c>
      <c r="E58" s="190">
        <f t="shared" si="24"/>
        <v>10.544473717224941</v>
      </c>
      <c r="F58" s="182">
        <f>'[1]KEY BUSI'!J57</f>
        <v>74763</v>
      </c>
      <c r="G58" s="182">
        <v>863</v>
      </c>
      <c r="H58" s="190">
        <f t="shared" si="25"/>
        <v>1.154314299854206</v>
      </c>
      <c r="I58" s="182">
        <f>'[1]KEY BUSI'!M57</f>
        <v>46</v>
      </c>
      <c r="J58" s="182">
        <v>0</v>
      </c>
      <c r="K58" s="190">
        <f t="shared" si="26"/>
        <v>0</v>
      </c>
      <c r="L58" s="182">
        <f>'[1]KEY BUSI'!P57</f>
        <v>81736</v>
      </c>
      <c r="M58" s="182">
        <v>585</v>
      </c>
      <c r="N58" s="190">
        <f t="shared" si="27"/>
        <v>0.71571889987276105</v>
      </c>
      <c r="O58" s="182">
        <f t="shared" si="28"/>
        <v>188429</v>
      </c>
      <c r="P58" s="182">
        <f t="shared" si="28"/>
        <v>4810</v>
      </c>
      <c r="Q58" s="190">
        <f t="shared" si="29"/>
        <v>2.5526856269470199</v>
      </c>
      <c r="R58" s="182">
        <f>'[1]KEY BUSI'!E57</f>
        <v>221317</v>
      </c>
      <c r="S58" s="182">
        <f>'[1]NPA ALL'!F57</f>
        <v>5215</v>
      </c>
      <c r="T58" s="190">
        <f t="shared" si="30"/>
        <v>2.3563485859649282</v>
      </c>
    </row>
    <row r="59" spans="1:20" x14ac:dyDescent="0.25">
      <c r="A59" s="180">
        <v>42</v>
      </c>
      <c r="B59" s="181" t="s">
        <v>117</v>
      </c>
      <c r="C59" s="182">
        <f>'[1]KEY BUSI'!G58</f>
        <v>37723</v>
      </c>
      <c r="D59" s="182">
        <v>637</v>
      </c>
      <c r="E59" s="190">
        <f t="shared" si="24"/>
        <v>1.688624976804602</v>
      </c>
      <c r="F59" s="182">
        <f>'[1]KEY BUSI'!J58</f>
        <v>31667</v>
      </c>
      <c r="G59" s="182">
        <v>441</v>
      </c>
      <c r="H59" s="190">
        <f t="shared" si="25"/>
        <v>1.3926169198218965</v>
      </c>
      <c r="I59" s="182">
        <f>'[1]KEY BUSI'!M58</f>
        <v>96</v>
      </c>
      <c r="J59" s="182">
        <v>0</v>
      </c>
      <c r="K59" s="190">
        <f t="shared" si="26"/>
        <v>0</v>
      </c>
      <c r="L59" s="182">
        <f>'[1]KEY BUSI'!P58</f>
        <v>62045</v>
      </c>
      <c r="M59" s="182">
        <v>369</v>
      </c>
      <c r="N59" s="190">
        <f t="shared" si="27"/>
        <v>0.59472963171891369</v>
      </c>
      <c r="O59" s="182">
        <f t="shared" si="28"/>
        <v>131531</v>
      </c>
      <c r="P59" s="182">
        <f t="shared" si="28"/>
        <v>1447</v>
      </c>
      <c r="Q59" s="190">
        <f t="shared" si="29"/>
        <v>1.100120884050148</v>
      </c>
      <c r="R59" s="182">
        <f>'[1]KEY BUSI'!E58</f>
        <v>171411</v>
      </c>
      <c r="S59" s="182">
        <f>'[1]NPA ALL'!F58</f>
        <v>1629</v>
      </c>
      <c r="T59" s="190">
        <f t="shared" si="30"/>
        <v>0.9503474106095875</v>
      </c>
    </row>
    <row r="60" spans="1:20" x14ac:dyDescent="0.25">
      <c r="A60" s="180">
        <v>43</v>
      </c>
      <c r="B60" s="181" t="s">
        <v>120</v>
      </c>
      <c r="C60" s="182">
        <f>'[1]KEY BUSI'!G59</f>
        <v>6782</v>
      </c>
      <c r="D60" s="182">
        <v>1560</v>
      </c>
      <c r="E60" s="190">
        <f t="shared" si="24"/>
        <v>23.002064287820705</v>
      </c>
      <c r="F60" s="182">
        <f>'[1]KEY BUSI'!J59</f>
        <v>17117</v>
      </c>
      <c r="G60" s="182">
        <v>294</v>
      </c>
      <c r="H60" s="190">
        <f t="shared" si="25"/>
        <v>1.7175906993047849</v>
      </c>
      <c r="I60" s="182">
        <f>'[1]KEY BUSI'!M59</f>
        <v>723</v>
      </c>
      <c r="J60" s="182">
        <v>0</v>
      </c>
      <c r="K60" s="190">
        <f t="shared" si="26"/>
        <v>0</v>
      </c>
      <c r="L60" s="182">
        <f>'[1]KEY BUSI'!P59</f>
        <v>2503</v>
      </c>
      <c r="M60" s="182">
        <v>753</v>
      </c>
      <c r="N60" s="190">
        <f>M60/L60%</f>
        <v>30.083899320815021</v>
      </c>
      <c r="O60" s="182">
        <f t="shared" si="28"/>
        <v>27125</v>
      </c>
      <c r="P60" s="182">
        <f t="shared" si="28"/>
        <v>2607</v>
      </c>
      <c r="Q60" s="190">
        <f>P60/O60%</f>
        <v>9.6110599078341021</v>
      </c>
      <c r="R60" s="182">
        <f>'[1]KEY BUSI'!E59</f>
        <v>40971</v>
      </c>
      <c r="S60" s="182">
        <f>'[1]NPA ALL'!F59</f>
        <v>3008</v>
      </c>
      <c r="T60" s="190">
        <f>S60/R60%</f>
        <v>7.3417783310146207</v>
      </c>
    </row>
    <row r="61" spans="1:20" x14ac:dyDescent="0.25">
      <c r="A61" s="180">
        <v>44</v>
      </c>
      <c r="B61" s="181" t="s">
        <v>119</v>
      </c>
      <c r="C61" s="182">
        <f>'[1]KEY BUSI'!G60</f>
        <v>1669</v>
      </c>
      <c r="D61" s="182">
        <v>72</v>
      </c>
      <c r="E61" s="190">
        <f t="shared" si="24"/>
        <v>4.3139604553624924</v>
      </c>
      <c r="F61" s="182">
        <f>'[1]KEY BUSI'!J60</f>
        <v>1358</v>
      </c>
      <c r="G61" s="182">
        <v>0</v>
      </c>
      <c r="H61" s="190">
        <f t="shared" si="25"/>
        <v>0</v>
      </c>
      <c r="I61" s="182">
        <f>'[1]KEY BUSI'!M60</f>
        <v>26</v>
      </c>
      <c r="J61" s="182">
        <v>0</v>
      </c>
      <c r="K61" s="190">
        <f t="shared" si="26"/>
        <v>0</v>
      </c>
      <c r="L61" s="182">
        <f>'[1]KEY BUSI'!P60</f>
        <v>1148</v>
      </c>
      <c r="M61" s="182">
        <v>0</v>
      </c>
      <c r="N61" s="190">
        <f>M61/L61%</f>
        <v>0</v>
      </c>
      <c r="O61" s="182">
        <f t="shared" si="28"/>
        <v>4201</v>
      </c>
      <c r="P61" s="182">
        <f t="shared" si="28"/>
        <v>72</v>
      </c>
      <c r="Q61" s="190">
        <f>P61/O61%</f>
        <v>1.713877648179005</v>
      </c>
      <c r="R61" s="182">
        <f>'[1]KEY BUSI'!E60</f>
        <v>7290</v>
      </c>
      <c r="S61" s="182">
        <f>'[1]NPA ALL'!F60</f>
        <v>72</v>
      </c>
      <c r="T61" s="190">
        <f>S61/R61%</f>
        <v>0.98765432098765427</v>
      </c>
    </row>
    <row r="62" spans="1:20" x14ac:dyDescent="0.25">
      <c r="A62" s="180">
        <v>45</v>
      </c>
      <c r="B62" s="181" t="s">
        <v>121</v>
      </c>
      <c r="C62" s="182">
        <f>'[1]KEY BUSI'!G61</f>
        <v>9996</v>
      </c>
      <c r="D62" s="182">
        <v>2288</v>
      </c>
      <c r="E62" s="190">
        <f t="shared" si="24"/>
        <v>22.889155662264908</v>
      </c>
      <c r="F62" s="182">
        <f>'[1]KEY BUSI'!J61</f>
        <v>19743</v>
      </c>
      <c r="G62" s="182">
        <v>1803</v>
      </c>
      <c r="H62" s="190">
        <f t="shared" si="25"/>
        <v>9.1323507065795475</v>
      </c>
      <c r="I62" s="182">
        <f>'[1]KEY BUSI'!M61</f>
        <v>761</v>
      </c>
      <c r="J62" s="182">
        <v>22</v>
      </c>
      <c r="K62" s="190">
        <f t="shared" si="26"/>
        <v>2.8909329829172141</v>
      </c>
      <c r="L62" s="182">
        <f>'[1]KEY BUSI'!P61</f>
        <v>4663</v>
      </c>
      <c r="M62" s="182">
        <v>153</v>
      </c>
      <c r="N62" s="190">
        <f>M62/L62%</f>
        <v>3.2811494745871754</v>
      </c>
      <c r="O62" s="182">
        <f t="shared" si="28"/>
        <v>35163</v>
      </c>
      <c r="P62" s="182">
        <f t="shared" si="28"/>
        <v>4266</v>
      </c>
      <c r="Q62" s="190">
        <f>P62/O62%</f>
        <v>12.132070642436652</v>
      </c>
      <c r="R62" s="182">
        <f>'[1]KEY BUSI'!E61</f>
        <v>39313</v>
      </c>
      <c r="S62" s="182">
        <f>'[1]NPA ALL'!F61</f>
        <v>4656</v>
      </c>
      <c r="T62" s="190">
        <f>S62/R62%</f>
        <v>11.843410576654033</v>
      </c>
    </row>
    <row r="63" spans="1:20" x14ac:dyDescent="0.25">
      <c r="A63" s="180">
        <v>46</v>
      </c>
      <c r="B63" s="181" t="s">
        <v>122</v>
      </c>
      <c r="C63" s="182">
        <f>'[1]KEY BUSI'!G62</f>
        <v>2512</v>
      </c>
      <c r="D63" s="182">
        <v>723</v>
      </c>
      <c r="E63" s="190">
        <f t="shared" si="24"/>
        <v>28.78184713375796</v>
      </c>
      <c r="F63" s="182">
        <f>'[1]KEY BUSI'!J62</f>
        <v>694</v>
      </c>
      <c r="G63" s="182">
        <v>63</v>
      </c>
      <c r="H63" s="190">
        <f t="shared" si="25"/>
        <v>9.0778097982708932</v>
      </c>
      <c r="I63" s="182">
        <f>'[1]KEY BUSI'!M62</f>
        <v>0</v>
      </c>
      <c r="J63" s="182">
        <v>0</v>
      </c>
      <c r="K63" s="190" t="e">
        <f t="shared" si="26"/>
        <v>#DIV/0!</v>
      </c>
      <c r="L63" s="182">
        <f>'[1]KEY BUSI'!P62</f>
        <v>4029</v>
      </c>
      <c r="M63" s="182">
        <v>137</v>
      </c>
      <c r="N63" s="190">
        <f t="shared" ref="N63:N64" si="31">M63/L63%</f>
        <v>3.4003474807644576</v>
      </c>
      <c r="O63" s="182">
        <f t="shared" si="28"/>
        <v>7235</v>
      </c>
      <c r="P63" s="182">
        <f t="shared" si="28"/>
        <v>923</v>
      </c>
      <c r="Q63" s="190">
        <f t="shared" ref="Q63:Q64" si="32">P63/O63%</f>
        <v>12.757429163787148</v>
      </c>
      <c r="R63" s="182">
        <f>'[1]KEY BUSI'!E62</f>
        <v>17171</v>
      </c>
      <c r="S63" s="182">
        <f>'[1]NPA ALL'!F62</f>
        <v>1566</v>
      </c>
      <c r="T63" s="190">
        <f t="shared" ref="T63:T64" si="33">S63/R63%</f>
        <v>9.1200279541086715</v>
      </c>
    </row>
    <row r="64" spans="1:20" x14ac:dyDescent="0.25">
      <c r="A64" s="180">
        <v>47</v>
      </c>
      <c r="B64" s="181" t="s">
        <v>123</v>
      </c>
      <c r="C64" s="182">
        <f>'[1]KEY BUSI'!G63</f>
        <v>21532</v>
      </c>
      <c r="D64" s="182">
        <v>1703</v>
      </c>
      <c r="E64" s="190">
        <f t="shared" si="24"/>
        <v>7.9091584618242621</v>
      </c>
      <c r="F64" s="182">
        <f>'[1]KEY BUSI'!J63</f>
        <v>5011</v>
      </c>
      <c r="G64" s="182">
        <v>251</v>
      </c>
      <c r="H64" s="190">
        <f t="shared" si="25"/>
        <v>5.0089802434643786</v>
      </c>
      <c r="I64" s="182">
        <f>'[1]KEY BUSI'!M63</f>
        <v>195</v>
      </c>
      <c r="J64" s="182">
        <v>0</v>
      </c>
      <c r="K64" s="190">
        <f t="shared" si="26"/>
        <v>0</v>
      </c>
      <c r="L64" s="182">
        <f>'[1]KEY BUSI'!P63</f>
        <v>830</v>
      </c>
      <c r="M64" s="182">
        <v>88</v>
      </c>
      <c r="N64" s="190">
        <f t="shared" si="31"/>
        <v>10.602409638554215</v>
      </c>
      <c r="O64" s="182">
        <f t="shared" si="28"/>
        <v>27568</v>
      </c>
      <c r="P64" s="182">
        <f t="shared" si="28"/>
        <v>2042</v>
      </c>
      <c r="Q64" s="190">
        <f t="shared" si="32"/>
        <v>7.4071387115496226</v>
      </c>
      <c r="R64" s="182">
        <f>'[1]KEY BUSI'!E63</f>
        <v>33701</v>
      </c>
      <c r="S64" s="182">
        <f>'[1]NPA ALL'!F63</f>
        <v>2075</v>
      </c>
      <c r="T64" s="190">
        <f t="shared" si="33"/>
        <v>6.1570873267855557</v>
      </c>
    </row>
    <row r="65" spans="1:20" ht="15.75" x14ac:dyDescent="0.25">
      <c r="A65" s="184" t="s">
        <v>284</v>
      </c>
      <c r="B65" s="185" t="s">
        <v>78</v>
      </c>
      <c r="C65" s="186">
        <f>SUM(C56:C64)</f>
        <v>615223</v>
      </c>
      <c r="D65" s="186">
        <f>SUM(D56:D64)</f>
        <v>20868</v>
      </c>
      <c r="E65" s="191">
        <f t="shared" si="24"/>
        <v>3.3919408084548208</v>
      </c>
      <c r="F65" s="186">
        <f>SUM(F56:F64)</f>
        <v>1628525</v>
      </c>
      <c r="G65" s="186">
        <f>SUM(G56:G64)</f>
        <v>26581</v>
      </c>
      <c r="H65" s="191">
        <f t="shared" si="25"/>
        <v>1.6322131990604996</v>
      </c>
      <c r="I65" s="186">
        <f>SUM(I56:I64)</f>
        <v>36461</v>
      </c>
      <c r="J65" s="186">
        <f>SUM(J56:J64)</f>
        <v>22</v>
      </c>
      <c r="K65" s="191">
        <f t="shared" si="26"/>
        <v>6.0338443816680833E-2</v>
      </c>
      <c r="L65" s="186">
        <f>SUM(L56:L64)</f>
        <v>336549</v>
      </c>
      <c r="M65" s="186">
        <f>SUM(M56:M64)</f>
        <v>4167</v>
      </c>
      <c r="N65" s="191">
        <f t="shared" si="27"/>
        <v>1.2381555137587692</v>
      </c>
      <c r="O65" s="186">
        <f>SUM(O56:O64)</f>
        <v>2616758</v>
      </c>
      <c r="P65" s="186">
        <f>SUM(P56:P64)</f>
        <v>51638</v>
      </c>
      <c r="Q65" s="191">
        <f t="shared" si="29"/>
        <v>1.9733578726041918</v>
      </c>
      <c r="R65" s="186">
        <f>SUM(R56:R64)</f>
        <v>4085376</v>
      </c>
      <c r="S65" s="186">
        <f>SUM(S56:S64)</f>
        <v>88085</v>
      </c>
      <c r="T65" s="191">
        <f t="shared" si="30"/>
        <v>2.1561050928972021</v>
      </c>
    </row>
    <row r="66" spans="1:20" ht="15.75" x14ac:dyDescent="0.25">
      <c r="A66" s="290" t="s">
        <v>52</v>
      </c>
      <c r="B66" s="290"/>
      <c r="C66" s="186">
        <f>+C65+C54+C50+C47</f>
        <v>19162161</v>
      </c>
      <c r="D66" s="186">
        <f>+D65+D54+D50+D47</f>
        <v>1407685</v>
      </c>
      <c r="E66" s="191">
        <f t="shared" si="24"/>
        <v>7.3461704032233115</v>
      </c>
      <c r="F66" s="186">
        <f>F47+F50+F54+F65</f>
        <v>19083362</v>
      </c>
      <c r="G66" s="186">
        <f>G47+G50+G54+G65</f>
        <v>379139</v>
      </c>
      <c r="H66" s="191">
        <f t="shared" si="25"/>
        <v>1.9867516006875519</v>
      </c>
      <c r="I66" s="186">
        <f>I47+I50+I54+I65</f>
        <v>5173909</v>
      </c>
      <c r="J66" s="186">
        <f>J47+J50+J54+J65</f>
        <v>89897</v>
      </c>
      <c r="K66" s="191">
        <f t="shared" si="26"/>
        <v>1.7375063998999598</v>
      </c>
      <c r="L66" s="186">
        <f>L47+L50+L54+L65</f>
        <v>5782180</v>
      </c>
      <c r="M66" s="186">
        <f>M47+M50+M54+M65</f>
        <v>70370</v>
      </c>
      <c r="N66" s="191">
        <f t="shared" si="27"/>
        <v>1.2170150358515299</v>
      </c>
      <c r="O66" s="186">
        <f t="shared" si="28"/>
        <v>49201612</v>
      </c>
      <c r="P66" s="186">
        <f>+P65+P54+P50+P47</f>
        <v>1947091</v>
      </c>
      <c r="Q66" s="191">
        <f t="shared" si="29"/>
        <v>3.9573723722710548</v>
      </c>
      <c r="R66" s="186">
        <f>R47+R50+R54+R65</f>
        <v>81079296</v>
      </c>
      <c r="S66" s="186">
        <f>+S65+S54+S50+S47</f>
        <v>2345062</v>
      </c>
      <c r="T66" s="191">
        <f t="shared" si="30"/>
        <v>2.8923068103600702</v>
      </c>
    </row>
  </sheetData>
  <mergeCells count="30">
    <mergeCell ref="A1:T1"/>
    <mergeCell ref="A2:T2"/>
    <mergeCell ref="A3:T3"/>
    <mergeCell ref="A4:T4"/>
    <mergeCell ref="A6:A8"/>
    <mergeCell ref="B6:B8"/>
    <mergeCell ref="C6:E6"/>
    <mergeCell ref="F6:H6"/>
    <mergeCell ref="I6:K6"/>
    <mergeCell ref="L6:N6"/>
    <mergeCell ref="O6:Q6"/>
    <mergeCell ref="R6:T6"/>
    <mergeCell ref="D7:D8"/>
    <mergeCell ref="E7:E8"/>
    <mergeCell ref="G7:G8"/>
    <mergeCell ref="H7:H8"/>
    <mergeCell ref="A51:T51"/>
    <mergeCell ref="A55:T55"/>
    <mergeCell ref="A66:B66"/>
    <mergeCell ref="P7:P8"/>
    <mergeCell ref="Q7:Q8"/>
    <mergeCell ref="S7:S8"/>
    <mergeCell ref="T7:T8"/>
    <mergeCell ref="A9:T9"/>
    <mergeCell ref="A23:T23"/>
    <mergeCell ref="J7:J8"/>
    <mergeCell ref="K7:K8"/>
    <mergeCell ref="M7:M8"/>
    <mergeCell ref="N7:N8"/>
    <mergeCell ref="A48:T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C250-9E46-45CC-94AB-FCF8A02C4A10}">
  <dimension ref="A1:J74"/>
  <sheetViews>
    <sheetView workbookViewId="0">
      <selection sqref="A1:J74"/>
    </sheetView>
  </sheetViews>
  <sheetFormatPr defaultRowHeight="15" x14ac:dyDescent="0.25"/>
  <cols>
    <col min="2" max="2" width="42.5703125" bestFit="1" customWidth="1"/>
    <col min="3" max="3" width="7" bestFit="1" customWidth="1"/>
    <col min="5" max="5" width="7" bestFit="1" customWidth="1"/>
  </cols>
  <sheetData>
    <row r="1" spans="1:10" x14ac:dyDescent="0.25">
      <c r="A1" s="221" t="s">
        <v>53</v>
      </c>
      <c r="B1" s="221"/>
      <c r="C1" s="221"/>
      <c r="D1" s="221"/>
      <c r="E1" s="221"/>
      <c r="F1" s="221"/>
      <c r="G1" s="221"/>
      <c r="H1" s="221"/>
      <c r="I1" s="221"/>
      <c r="J1" s="221"/>
    </row>
    <row r="2" spans="1:10" x14ac:dyDescent="0.25">
      <c r="A2" s="221" t="s">
        <v>54</v>
      </c>
      <c r="B2" s="221"/>
      <c r="C2" s="221"/>
      <c r="D2" s="221"/>
      <c r="E2" s="221"/>
      <c r="F2" s="221"/>
      <c r="G2" s="221"/>
      <c r="H2" s="221"/>
      <c r="I2" s="221"/>
      <c r="J2" s="221"/>
    </row>
    <row r="3" spans="1:10" x14ac:dyDescent="0.25">
      <c r="A3" s="221" t="s">
        <v>55</v>
      </c>
      <c r="B3" s="221"/>
      <c r="C3" s="221"/>
      <c r="D3" s="221"/>
      <c r="E3" s="221"/>
      <c r="F3" s="221"/>
      <c r="G3" s="221"/>
      <c r="H3" s="221"/>
      <c r="I3" s="221"/>
      <c r="J3" s="221"/>
    </row>
    <row r="4" spans="1:10" x14ac:dyDescent="0.25">
      <c r="A4" s="221" t="s">
        <v>313</v>
      </c>
      <c r="B4" s="221"/>
      <c r="C4" s="221"/>
      <c r="D4" s="221"/>
      <c r="E4" s="221"/>
      <c r="F4" s="221"/>
      <c r="G4" s="221"/>
      <c r="H4" s="221"/>
      <c r="I4" s="221"/>
      <c r="J4" s="221"/>
    </row>
    <row r="5" spans="1:10" x14ac:dyDescent="0.25">
      <c r="A5" s="35"/>
      <c r="B5" s="36"/>
      <c r="C5" s="35"/>
      <c r="D5" s="37"/>
      <c r="E5" s="35"/>
      <c r="F5" s="37"/>
      <c r="G5" s="222" t="s">
        <v>56</v>
      </c>
      <c r="H5" s="222"/>
      <c r="I5" s="38" t="s">
        <v>130</v>
      </c>
      <c r="J5" s="37"/>
    </row>
    <row r="6" spans="1:10" ht="15" customHeight="1" x14ac:dyDescent="0.25">
      <c r="A6" s="219" t="s">
        <v>57</v>
      </c>
      <c r="B6" s="220" t="s">
        <v>58</v>
      </c>
      <c r="C6" s="215" t="s">
        <v>59</v>
      </c>
      <c r="D6" s="215"/>
      <c r="E6" s="215"/>
      <c r="F6" s="215"/>
      <c r="G6" s="215" t="s">
        <v>60</v>
      </c>
      <c r="H6" s="215"/>
      <c r="I6" s="215"/>
      <c r="J6" s="215"/>
    </row>
    <row r="7" spans="1:10" ht="15" customHeight="1" x14ac:dyDescent="0.25">
      <c r="A7" s="219"/>
      <c r="B7" s="220"/>
      <c r="C7" s="215" t="s">
        <v>61</v>
      </c>
      <c r="D7" s="215"/>
      <c r="E7" s="215" t="s">
        <v>62</v>
      </c>
      <c r="F7" s="215"/>
      <c r="G7" s="215" t="s">
        <v>61</v>
      </c>
      <c r="H7" s="215"/>
      <c r="I7" s="215" t="s">
        <v>62</v>
      </c>
      <c r="J7" s="215"/>
    </row>
    <row r="8" spans="1:10" x14ac:dyDescent="0.25">
      <c r="A8" s="219"/>
      <c r="B8" s="220"/>
      <c r="C8" s="39" t="s">
        <v>63</v>
      </c>
      <c r="D8" s="40" t="s">
        <v>64</v>
      </c>
      <c r="E8" s="39" t="s">
        <v>63</v>
      </c>
      <c r="F8" s="40" t="s">
        <v>64</v>
      </c>
      <c r="G8" s="39" t="s">
        <v>63</v>
      </c>
      <c r="H8" s="40" t="s">
        <v>64</v>
      </c>
      <c r="I8" s="39" t="s">
        <v>63</v>
      </c>
      <c r="J8" s="40" t="s">
        <v>64</v>
      </c>
    </row>
    <row r="9" spans="1:10" x14ac:dyDescent="0.25">
      <c r="A9" s="216" t="s">
        <v>65</v>
      </c>
      <c r="B9" s="217"/>
      <c r="C9" s="217"/>
      <c r="D9" s="217"/>
      <c r="E9" s="217"/>
      <c r="F9" s="217"/>
      <c r="G9" s="217"/>
      <c r="H9" s="217"/>
      <c r="I9" s="217"/>
      <c r="J9" s="218"/>
    </row>
    <row r="10" spans="1:10" x14ac:dyDescent="0.25">
      <c r="A10" s="41">
        <v>1</v>
      </c>
      <c r="B10" s="42" t="s">
        <v>66</v>
      </c>
      <c r="C10" s="41">
        <v>3408</v>
      </c>
      <c r="D10" s="43">
        <v>604.79</v>
      </c>
      <c r="E10" s="41">
        <v>3374</v>
      </c>
      <c r="F10" s="43">
        <v>598.38</v>
      </c>
      <c r="G10" s="41">
        <v>46282</v>
      </c>
      <c r="H10" s="43">
        <v>17122.62</v>
      </c>
      <c r="I10" s="41">
        <v>45773</v>
      </c>
      <c r="J10" s="43">
        <v>16934.2</v>
      </c>
    </row>
    <row r="11" spans="1:10" x14ac:dyDescent="0.25">
      <c r="A11" s="41">
        <v>2</v>
      </c>
      <c r="B11" s="42" t="s">
        <v>67</v>
      </c>
      <c r="C11" s="41">
        <v>1051</v>
      </c>
      <c r="D11" s="43">
        <v>303</v>
      </c>
      <c r="E11" s="41">
        <v>1051</v>
      </c>
      <c r="F11" s="43">
        <v>303</v>
      </c>
      <c r="G11" s="41">
        <v>69536</v>
      </c>
      <c r="H11" s="43">
        <v>18766</v>
      </c>
      <c r="I11" s="41">
        <v>69536</v>
      </c>
      <c r="J11" s="43">
        <v>18766</v>
      </c>
    </row>
    <row r="12" spans="1:10" x14ac:dyDescent="0.25">
      <c r="A12" s="41">
        <v>3</v>
      </c>
      <c r="B12" s="42" t="s">
        <v>68</v>
      </c>
      <c r="C12" s="41">
        <v>11784</v>
      </c>
      <c r="D12" s="43">
        <v>3773.9</v>
      </c>
      <c r="E12" s="41">
        <v>10592</v>
      </c>
      <c r="F12" s="43">
        <v>3047.67</v>
      </c>
      <c r="G12" s="41">
        <v>1034</v>
      </c>
      <c r="H12" s="43">
        <v>148.97999999999999</v>
      </c>
      <c r="I12" s="41">
        <v>982</v>
      </c>
      <c r="J12" s="43">
        <v>115.26</v>
      </c>
    </row>
    <row r="13" spans="1:10" x14ac:dyDescent="0.25">
      <c r="A13" s="41">
        <v>4</v>
      </c>
      <c r="B13" s="42" t="s">
        <v>69</v>
      </c>
      <c r="C13" s="41">
        <v>150</v>
      </c>
      <c r="D13" s="43">
        <v>0.39</v>
      </c>
      <c r="E13" s="41">
        <v>150</v>
      </c>
      <c r="F13" s="43">
        <v>0.39</v>
      </c>
      <c r="G13" s="41">
        <v>887</v>
      </c>
      <c r="H13" s="43">
        <v>186.42</v>
      </c>
      <c r="I13" s="41">
        <v>887</v>
      </c>
      <c r="J13" s="43">
        <v>186.42</v>
      </c>
    </row>
    <row r="14" spans="1:10" x14ac:dyDescent="0.25">
      <c r="A14" s="41">
        <v>5</v>
      </c>
      <c r="B14" s="42" t="s">
        <v>70</v>
      </c>
      <c r="C14" s="41">
        <v>67</v>
      </c>
      <c r="D14" s="43">
        <v>5.08</v>
      </c>
      <c r="E14" s="41">
        <v>0</v>
      </c>
      <c r="F14" s="43">
        <v>0</v>
      </c>
      <c r="G14" s="41">
        <v>6235</v>
      </c>
      <c r="H14" s="43">
        <v>1796.67</v>
      </c>
      <c r="I14" s="41">
        <v>2</v>
      </c>
      <c r="J14" s="43">
        <v>0.04</v>
      </c>
    </row>
    <row r="15" spans="1:10" x14ac:dyDescent="0.25">
      <c r="A15" s="41">
        <v>6</v>
      </c>
      <c r="B15" s="42" t="s">
        <v>71</v>
      </c>
      <c r="C15" s="41">
        <v>220</v>
      </c>
      <c r="D15" s="43">
        <v>2.67</v>
      </c>
      <c r="E15" s="41">
        <v>140</v>
      </c>
      <c r="F15" s="43">
        <v>1.45</v>
      </c>
      <c r="G15" s="41">
        <v>2251</v>
      </c>
      <c r="H15" s="43">
        <v>22.94</v>
      </c>
      <c r="I15" s="41">
        <v>1714</v>
      </c>
      <c r="J15" s="43">
        <v>17.14</v>
      </c>
    </row>
    <row r="16" spans="1:10" x14ac:dyDescent="0.25">
      <c r="A16" s="41">
        <v>7</v>
      </c>
      <c r="B16" s="42" t="s">
        <v>72</v>
      </c>
      <c r="C16" s="41">
        <v>533</v>
      </c>
      <c r="D16" s="43">
        <v>98.62</v>
      </c>
      <c r="E16" s="41">
        <v>533</v>
      </c>
      <c r="F16" s="43">
        <v>98.62</v>
      </c>
      <c r="G16" s="41">
        <v>6293</v>
      </c>
      <c r="H16" s="43">
        <v>1424.08</v>
      </c>
      <c r="I16" s="41">
        <v>6293</v>
      </c>
      <c r="J16" s="43">
        <v>1424.08</v>
      </c>
    </row>
    <row r="17" spans="1:10" x14ac:dyDescent="0.25">
      <c r="A17" s="41">
        <v>8</v>
      </c>
      <c r="B17" s="42" t="s">
        <v>73</v>
      </c>
      <c r="C17" s="41">
        <v>14</v>
      </c>
      <c r="D17" s="43">
        <v>9.1999999999999993</v>
      </c>
      <c r="E17" s="41">
        <v>14</v>
      </c>
      <c r="F17" s="43">
        <v>9.1999999999999993</v>
      </c>
      <c r="G17" s="41">
        <v>136</v>
      </c>
      <c r="H17" s="43">
        <v>17.399999999999999</v>
      </c>
      <c r="I17" s="41">
        <v>136</v>
      </c>
      <c r="J17" s="43">
        <v>17.399999999999999</v>
      </c>
    </row>
    <row r="18" spans="1:10" x14ac:dyDescent="0.25">
      <c r="A18" s="41">
        <v>9</v>
      </c>
      <c r="B18" s="42" t="s">
        <v>74</v>
      </c>
      <c r="C18" s="41">
        <v>0</v>
      </c>
      <c r="D18" s="43">
        <v>0</v>
      </c>
      <c r="E18" s="41">
        <v>0</v>
      </c>
      <c r="F18" s="43">
        <v>0</v>
      </c>
      <c r="G18" s="41">
        <v>645</v>
      </c>
      <c r="H18" s="43">
        <v>74</v>
      </c>
      <c r="I18" s="41">
        <v>454</v>
      </c>
      <c r="J18" s="43">
        <v>62.09</v>
      </c>
    </row>
    <row r="19" spans="1:10" x14ac:dyDescent="0.25">
      <c r="A19" s="41">
        <v>10</v>
      </c>
      <c r="B19" s="42" t="s">
        <v>75</v>
      </c>
      <c r="C19" s="41">
        <v>986</v>
      </c>
      <c r="D19" s="43">
        <v>75</v>
      </c>
      <c r="E19" s="41">
        <v>986</v>
      </c>
      <c r="F19" s="43">
        <v>75</v>
      </c>
      <c r="G19" s="41">
        <v>33334</v>
      </c>
      <c r="H19" s="43">
        <v>6723.53</v>
      </c>
      <c r="I19" s="41">
        <v>33334</v>
      </c>
      <c r="J19" s="43">
        <v>6723.53</v>
      </c>
    </row>
    <row r="20" spans="1:10" x14ac:dyDescent="0.25">
      <c r="A20" s="41">
        <v>11</v>
      </c>
      <c r="B20" s="42" t="s">
        <v>76</v>
      </c>
      <c r="C20" s="41">
        <v>351</v>
      </c>
      <c r="D20" s="43">
        <v>44</v>
      </c>
      <c r="E20" s="41">
        <v>351</v>
      </c>
      <c r="F20" s="43">
        <v>44</v>
      </c>
      <c r="G20" s="41">
        <v>10410</v>
      </c>
      <c r="H20" s="43">
        <v>1549</v>
      </c>
      <c r="I20" s="41">
        <v>10410</v>
      </c>
      <c r="J20" s="43">
        <v>1549</v>
      </c>
    </row>
    <row r="21" spans="1:10" x14ac:dyDescent="0.25">
      <c r="A21" s="41">
        <v>12</v>
      </c>
      <c r="B21" s="42" t="s">
        <v>77</v>
      </c>
      <c r="C21" s="41">
        <v>67</v>
      </c>
      <c r="D21" s="43">
        <v>1</v>
      </c>
      <c r="E21" s="41">
        <v>67</v>
      </c>
      <c r="F21" s="43">
        <v>1</v>
      </c>
      <c r="G21" s="41">
        <v>8043</v>
      </c>
      <c r="H21" s="43">
        <v>941.04</v>
      </c>
      <c r="I21" s="41">
        <v>8043</v>
      </c>
      <c r="J21" s="43">
        <v>941.04</v>
      </c>
    </row>
    <row r="22" spans="1:10" x14ac:dyDescent="0.25">
      <c r="A22" s="44"/>
      <c r="B22" s="45" t="s">
        <v>78</v>
      </c>
      <c r="C22" s="44">
        <f t="shared" ref="C22:J22" si="0">SUM(C10:C21)</f>
        <v>18631</v>
      </c>
      <c r="D22" s="46">
        <f t="shared" si="0"/>
        <v>4917.6500000000005</v>
      </c>
      <c r="E22" s="44">
        <f t="shared" si="0"/>
        <v>17258</v>
      </c>
      <c r="F22" s="46">
        <f t="shared" si="0"/>
        <v>4178.7099999999991</v>
      </c>
      <c r="G22" s="44">
        <f t="shared" si="0"/>
        <v>185086</v>
      </c>
      <c r="H22" s="46">
        <f t="shared" si="0"/>
        <v>48772.68</v>
      </c>
      <c r="I22" s="44">
        <f t="shared" si="0"/>
        <v>177564</v>
      </c>
      <c r="J22" s="46">
        <f t="shared" si="0"/>
        <v>46736.2</v>
      </c>
    </row>
    <row r="23" spans="1:10" x14ac:dyDescent="0.25">
      <c r="A23" s="44"/>
      <c r="B23" s="212" t="s">
        <v>79</v>
      </c>
      <c r="C23" s="213"/>
      <c r="D23" s="214"/>
      <c r="E23" s="213"/>
      <c r="F23" s="214"/>
      <c r="G23" s="213"/>
      <c r="H23" s="214"/>
      <c r="I23" s="213"/>
      <c r="J23" s="214"/>
    </row>
    <row r="24" spans="1:10" x14ac:dyDescent="0.25">
      <c r="A24" s="41">
        <v>13</v>
      </c>
      <c r="B24" s="42" t="s">
        <v>80</v>
      </c>
      <c r="C24" s="41">
        <v>0</v>
      </c>
      <c r="D24" s="43">
        <v>0</v>
      </c>
      <c r="E24" s="41">
        <v>0</v>
      </c>
      <c r="F24" s="43">
        <v>0</v>
      </c>
      <c r="G24" s="41">
        <v>0</v>
      </c>
      <c r="H24" s="43">
        <v>0</v>
      </c>
      <c r="I24" s="41">
        <v>0</v>
      </c>
      <c r="J24" s="43">
        <v>0</v>
      </c>
    </row>
    <row r="25" spans="1:10" x14ac:dyDescent="0.25">
      <c r="A25" s="41">
        <v>14</v>
      </c>
      <c r="B25" s="42" t="s">
        <v>81</v>
      </c>
      <c r="C25" s="41">
        <v>0</v>
      </c>
      <c r="D25" s="43">
        <v>0</v>
      </c>
      <c r="E25" s="41">
        <v>0</v>
      </c>
      <c r="F25" s="43">
        <v>0</v>
      </c>
      <c r="G25" s="41">
        <v>0</v>
      </c>
      <c r="H25" s="43">
        <v>0</v>
      </c>
      <c r="I25" s="41">
        <v>0</v>
      </c>
      <c r="J25" s="43">
        <v>0</v>
      </c>
    </row>
    <row r="26" spans="1:10" x14ac:dyDescent="0.25">
      <c r="A26" s="41">
        <v>15</v>
      </c>
      <c r="B26" s="42" t="s">
        <v>82</v>
      </c>
      <c r="C26" s="41">
        <v>0</v>
      </c>
      <c r="D26" s="43">
        <v>0</v>
      </c>
      <c r="E26" s="41">
        <v>0</v>
      </c>
      <c r="F26" s="43">
        <v>0</v>
      </c>
      <c r="G26" s="41">
        <v>0</v>
      </c>
      <c r="H26" s="43">
        <v>0</v>
      </c>
      <c r="I26" s="41">
        <v>0</v>
      </c>
      <c r="J26" s="43">
        <v>0</v>
      </c>
    </row>
    <row r="27" spans="1:10" x14ac:dyDescent="0.25">
      <c r="A27" s="41">
        <v>16</v>
      </c>
      <c r="B27" s="42" t="s">
        <v>83</v>
      </c>
      <c r="C27" s="41">
        <v>0</v>
      </c>
      <c r="D27" s="43">
        <v>0</v>
      </c>
      <c r="E27" s="41">
        <v>0</v>
      </c>
      <c r="F27" s="43">
        <v>0</v>
      </c>
      <c r="G27" s="41">
        <v>0</v>
      </c>
      <c r="H27" s="43">
        <v>0</v>
      </c>
      <c r="I27" s="41">
        <v>0</v>
      </c>
      <c r="J27" s="43">
        <v>0</v>
      </c>
    </row>
    <row r="28" spans="1:10" x14ac:dyDescent="0.25">
      <c r="A28" s="41">
        <v>17</v>
      </c>
      <c r="B28" s="42" t="s">
        <v>84</v>
      </c>
      <c r="C28" s="41">
        <v>0</v>
      </c>
      <c r="D28" s="43">
        <v>0</v>
      </c>
      <c r="E28" s="41">
        <v>0</v>
      </c>
      <c r="F28" s="43">
        <v>0</v>
      </c>
      <c r="G28" s="41">
        <v>0</v>
      </c>
      <c r="H28" s="43">
        <v>0</v>
      </c>
      <c r="I28" s="41">
        <v>0</v>
      </c>
      <c r="J28" s="43">
        <v>0</v>
      </c>
    </row>
    <row r="29" spans="1:10" x14ac:dyDescent="0.25">
      <c r="A29" s="41">
        <v>18</v>
      </c>
      <c r="B29" s="42" t="s">
        <v>85</v>
      </c>
      <c r="C29" s="41">
        <v>0</v>
      </c>
      <c r="D29" s="43">
        <v>0</v>
      </c>
      <c r="E29" s="41">
        <v>0</v>
      </c>
      <c r="F29" s="43">
        <v>0</v>
      </c>
      <c r="G29" s="41">
        <v>0</v>
      </c>
      <c r="H29" s="43">
        <v>0</v>
      </c>
      <c r="I29" s="41">
        <v>0</v>
      </c>
      <c r="J29" s="43">
        <v>0</v>
      </c>
    </row>
    <row r="30" spans="1:10" x14ac:dyDescent="0.25">
      <c r="A30" s="41">
        <v>19</v>
      </c>
      <c r="B30" s="42" t="s">
        <v>86</v>
      </c>
      <c r="C30" s="41">
        <v>0</v>
      </c>
      <c r="D30" s="43">
        <v>0</v>
      </c>
      <c r="E30" s="41">
        <v>0</v>
      </c>
      <c r="F30" s="43">
        <v>0</v>
      </c>
      <c r="G30" s="41">
        <v>0</v>
      </c>
      <c r="H30" s="43">
        <v>0</v>
      </c>
      <c r="I30" s="41">
        <v>0</v>
      </c>
      <c r="J30" s="43">
        <v>0</v>
      </c>
    </row>
    <row r="31" spans="1:10" x14ac:dyDescent="0.25">
      <c r="A31" s="41">
        <v>20</v>
      </c>
      <c r="B31" s="42" t="s">
        <v>87</v>
      </c>
      <c r="C31" s="41">
        <v>5442</v>
      </c>
      <c r="D31" s="43">
        <v>1644.43</v>
      </c>
      <c r="E31" s="41">
        <v>5442</v>
      </c>
      <c r="F31" s="43">
        <v>1644.43</v>
      </c>
      <c r="G31" s="41">
        <v>25102</v>
      </c>
      <c r="H31" s="43">
        <v>4639.33</v>
      </c>
      <c r="I31" s="41">
        <v>25102</v>
      </c>
      <c r="J31" s="43">
        <v>4639.33</v>
      </c>
    </row>
    <row r="32" spans="1:10" x14ac:dyDescent="0.25">
      <c r="A32" s="41">
        <v>21</v>
      </c>
      <c r="B32" s="42" t="s">
        <v>88</v>
      </c>
      <c r="C32" s="41">
        <v>7752</v>
      </c>
      <c r="D32" s="43">
        <v>33566.089999999997</v>
      </c>
      <c r="E32" s="41">
        <v>7752</v>
      </c>
      <c r="F32" s="43">
        <v>33566.089999999997</v>
      </c>
      <c r="G32" s="41">
        <v>17704</v>
      </c>
      <c r="H32" s="43">
        <v>44790.62</v>
      </c>
      <c r="I32" s="41">
        <v>17704</v>
      </c>
      <c r="J32" s="43">
        <v>44790.62</v>
      </c>
    </row>
    <row r="33" spans="1:10" x14ac:dyDescent="0.25">
      <c r="A33" s="41">
        <v>22</v>
      </c>
      <c r="B33" s="42" t="s">
        <v>89</v>
      </c>
      <c r="C33" s="41">
        <v>18</v>
      </c>
      <c r="D33" s="43">
        <v>8.4600000000000009</v>
      </c>
      <c r="E33" s="41">
        <v>18</v>
      </c>
      <c r="F33" s="43">
        <v>8.4600000000000009</v>
      </c>
      <c r="G33" s="41">
        <v>23</v>
      </c>
      <c r="H33" s="43">
        <v>9.42</v>
      </c>
      <c r="I33" s="41">
        <v>23</v>
      </c>
      <c r="J33" s="43">
        <v>9.42</v>
      </c>
    </row>
    <row r="34" spans="1:10" x14ac:dyDescent="0.25">
      <c r="A34" s="41">
        <v>23</v>
      </c>
      <c r="B34" s="42" t="s">
        <v>90</v>
      </c>
      <c r="C34" s="41">
        <v>0</v>
      </c>
      <c r="D34" s="43">
        <v>0</v>
      </c>
      <c r="E34" s="41">
        <v>0</v>
      </c>
      <c r="F34" s="43">
        <v>0</v>
      </c>
      <c r="G34" s="41">
        <v>0</v>
      </c>
      <c r="H34" s="43">
        <v>0</v>
      </c>
      <c r="I34" s="41">
        <v>0</v>
      </c>
      <c r="J34" s="43">
        <v>0</v>
      </c>
    </row>
    <row r="35" spans="1:10" x14ac:dyDescent="0.25">
      <c r="A35" s="41">
        <v>24</v>
      </c>
      <c r="B35" s="42" t="s">
        <v>91</v>
      </c>
      <c r="C35" s="41">
        <v>0</v>
      </c>
      <c r="D35" s="43">
        <v>0</v>
      </c>
      <c r="E35" s="41">
        <v>0</v>
      </c>
      <c r="F35" s="43">
        <v>0</v>
      </c>
      <c r="G35" s="41">
        <v>0</v>
      </c>
      <c r="H35" s="43">
        <v>0</v>
      </c>
      <c r="I35" s="41">
        <v>0</v>
      </c>
      <c r="J35" s="43">
        <v>0</v>
      </c>
    </row>
    <row r="36" spans="1:10" x14ac:dyDescent="0.25">
      <c r="A36" s="41">
        <v>25</v>
      </c>
      <c r="B36" s="42" t="s">
        <v>92</v>
      </c>
      <c r="C36" s="41">
        <v>0</v>
      </c>
      <c r="D36" s="43">
        <v>0</v>
      </c>
      <c r="E36" s="41">
        <v>0</v>
      </c>
      <c r="F36" s="43">
        <v>0</v>
      </c>
      <c r="G36" s="41">
        <v>0</v>
      </c>
      <c r="H36" s="43">
        <v>0</v>
      </c>
      <c r="I36" s="41">
        <v>0</v>
      </c>
      <c r="J36" s="43">
        <v>0</v>
      </c>
    </row>
    <row r="37" spans="1:10" x14ac:dyDescent="0.25">
      <c r="A37" s="41">
        <v>26</v>
      </c>
      <c r="B37" s="42" t="s">
        <v>93</v>
      </c>
      <c r="C37" s="41">
        <v>0</v>
      </c>
      <c r="D37" s="43">
        <v>0</v>
      </c>
      <c r="E37" s="41">
        <v>0</v>
      </c>
      <c r="F37" s="43">
        <v>0</v>
      </c>
      <c r="G37" s="41">
        <v>0</v>
      </c>
      <c r="H37" s="43">
        <v>0</v>
      </c>
      <c r="I37" s="41">
        <v>0</v>
      </c>
      <c r="J37" s="43">
        <v>0</v>
      </c>
    </row>
    <row r="38" spans="1:10" x14ac:dyDescent="0.25">
      <c r="A38" s="41">
        <v>27</v>
      </c>
      <c r="B38" s="42" t="s">
        <v>94</v>
      </c>
      <c r="C38" s="41">
        <v>0</v>
      </c>
      <c r="D38" s="43">
        <v>0</v>
      </c>
      <c r="E38" s="41">
        <v>0</v>
      </c>
      <c r="F38" s="43">
        <v>0</v>
      </c>
      <c r="G38" s="41">
        <v>0</v>
      </c>
      <c r="H38" s="43">
        <v>0</v>
      </c>
      <c r="I38" s="41">
        <v>0</v>
      </c>
      <c r="J38" s="43">
        <v>0</v>
      </c>
    </row>
    <row r="39" spans="1:10" x14ac:dyDescent="0.25">
      <c r="A39" s="41">
        <v>28</v>
      </c>
      <c r="B39" s="42" t="s">
        <v>95</v>
      </c>
      <c r="C39" s="41">
        <v>0</v>
      </c>
      <c r="D39" s="43">
        <v>0</v>
      </c>
      <c r="E39" s="41">
        <v>0</v>
      </c>
      <c r="F39" s="43">
        <v>0</v>
      </c>
      <c r="G39" s="41">
        <v>0</v>
      </c>
      <c r="H39" s="43">
        <v>0</v>
      </c>
      <c r="I39" s="41">
        <v>0</v>
      </c>
      <c r="J39" s="43">
        <v>0</v>
      </c>
    </row>
    <row r="40" spans="1:10" x14ac:dyDescent="0.25">
      <c r="A40" s="41">
        <v>29</v>
      </c>
      <c r="B40" s="42" t="s">
        <v>96</v>
      </c>
      <c r="C40" s="41">
        <v>0</v>
      </c>
      <c r="D40" s="43">
        <v>0</v>
      </c>
      <c r="E40" s="41">
        <v>0</v>
      </c>
      <c r="F40" s="43">
        <v>0</v>
      </c>
      <c r="G40" s="41">
        <v>0</v>
      </c>
      <c r="H40" s="43">
        <v>0</v>
      </c>
      <c r="I40" s="41">
        <v>0</v>
      </c>
      <c r="J40" s="43">
        <v>0</v>
      </c>
    </row>
    <row r="41" spans="1:10" x14ac:dyDescent="0.25">
      <c r="A41" s="41">
        <v>30</v>
      </c>
      <c r="B41" s="42" t="s">
        <v>97</v>
      </c>
      <c r="C41" s="41">
        <v>0</v>
      </c>
      <c r="D41" s="43">
        <v>0</v>
      </c>
      <c r="E41" s="41">
        <v>0</v>
      </c>
      <c r="F41" s="43">
        <v>0</v>
      </c>
      <c r="G41" s="41">
        <v>0</v>
      </c>
      <c r="H41" s="43">
        <v>0</v>
      </c>
      <c r="I41" s="41">
        <v>0</v>
      </c>
      <c r="J41" s="43">
        <v>0</v>
      </c>
    </row>
    <row r="42" spans="1:10" x14ac:dyDescent="0.25">
      <c r="A42" s="41">
        <v>31</v>
      </c>
      <c r="B42" s="42" t="s">
        <v>98</v>
      </c>
      <c r="C42" s="41">
        <v>0</v>
      </c>
      <c r="D42" s="43">
        <v>0</v>
      </c>
      <c r="E42" s="41">
        <v>0</v>
      </c>
      <c r="F42" s="43">
        <v>0</v>
      </c>
      <c r="G42" s="41">
        <v>0</v>
      </c>
      <c r="H42" s="43">
        <v>0</v>
      </c>
      <c r="I42" s="41">
        <v>0</v>
      </c>
      <c r="J42" s="43">
        <v>0</v>
      </c>
    </row>
    <row r="43" spans="1:10" x14ac:dyDescent="0.25">
      <c r="A43" s="41">
        <v>32</v>
      </c>
      <c r="B43" s="42" t="s">
        <v>99</v>
      </c>
      <c r="C43" s="41">
        <v>0</v>
      </c>
      <c r="D43" s="43">
        <v>0</v>
      </c>
      <c r="E43" s="41">
        <v>0</v>
      </c>
      <c r="F43" s="43">
        <v>0</v>
      </c>
      <c r="G43" s="41">
        <v>0</v>
      </c>
      <c r="H43" s="43">
        <v>0</v>
      </c>
      <c r="I43" s="41">
        <v>0</v>
      </c>
      <c r="J43" s="43">
        <v>0</v>
      </c>
    </row>
    <row r="44" spans="1:10" x14ac:dyDescent="0.25">
      <c r="A44" s="41">
        <v>33</v>
      </c>
      <c r="B44" s="42" t="s">
        <v>100</v>
      </c>
      <c r="C44" s="41">
        <v>0</v>
      </c>
      <c r="D44" s="43">
        <v>0</v>
      </c>
      <c r="E44" s="41">
        <v>0</v>
      </c>
      <c r="F44" s="43">
        <v>0</v>
      </c>
      <c r="G44" s="41">
        <v>0</v>
      </c>
      <c r="H44" s="43">
        <v>0</v>
      </c>
      <c r="I44" s="41">
        <v>0</v>
      </c>
      <c r="J44" s="43">
        <v>0</v>
      </c>
    </row>
    <row r="45" spans="1:10" x14ac:dyDescent="0.25">
      <c r="A45" s="41">
        <v>34</v>
      </c>
      <c r="B45" s="42" t="s">
        <v>101</v>
      </c>
      <c r="C45" s="41">
        <v>0</v>
      </c>
      <c r="D45" s="43">
        <v>0</v>
      </c>
      <c r="E45" s="41">
        <v>0</v>
      </c>
      <c r="F45" s="43">
        <v>0</v>
      </c>
      <c r="G45" s="41">
        <v>1</v>
      </c>
      <c r="H45" s="43">
        <v>0</v>
      </c>
      <c r="I45" s="41">
        <v>1</v>
      </c>
      <c r="J45" s="43">
        <v>0</v>
      </c>
    </row>
    <row r="46" spans="1:10" x14ac:dyDescent="0.25">
      <c r="A46" s="41">
        <v>35</v>
      </c>
      <c r="B46" s="42" t="s">
        <v>102</v>
      </c>
      <c r="C46" s="41">
        <v>0</v>
      </c>
      <c r="D46" s="43">
        <v>0</v>
      </c>
      <c r="E46" s="41">
        <v>0</v>
      </c>
      <c r="F46" s="43">
        <v>0</v>
      </c>
      <c r="G46" s="41">
        <v>0</v>
      </c>
      <c r="H46" s="43">
        <v>0</v>
      </c>
      <c r="I46" s="41">
        <v>0</v>
      </c>
      <c r="J46" s="43">
        <v>0</v>
      </c>
    </row>
    <row r="47" spans="1:10" x14ac:dyDescent="0.25">
      <c r="A47" s="41">
        <v>36</v>
      </c>
      <c r="B47" s="42" t="s">
        <v>103</v>
      </c>
      <c r="C47" s="41">
        <v>0</v>
      </c>
      <c r="D47" s="43">
        <v>0</v>
      </c>
      <c r="E47" s="41">
        <v>0</v>
      </c>
      <c r="F47" s="43">
        <v>0</v>
      </c>
      <c r="G47" s="41">
        <v>0</v>
      </c>
      <c r="H47" s="43">
        <v>0</v>
      </c>
      <c r="I47" s="41">
        <v>0</v>
      </c>
      <c r="J47" s="43">
        <v>0</v>
      </c>
    </row>
    <row r="48" spans="1:10" x14ac:dyDescent="0.25">
      <c r="A48" s="41">
        <v>37</v>
      </c>
      <c r="B48" s="42" t="s">
        <v>104</v>
      </c>
      <c r="C48" s="41">
        <v>0</v>
      </c>
      <c r="D48" s="43">
        <v>0</v>
      </c>
      <c r="E48" s="41">
        <v>0</v>
      </c>
      <c r="F48" s="43">
        <v>0</v>
      </c>
      <c r="G48" s="41">
        <v>0</v>
      </c>
      <c r="H48" s="43">
        <v>0</v>
      </c>
      <c r="I48" s="41">
        <v>0</v>
      </c>
      <c r="J48" s="43">
        <v>0</v>
      </c>
    </row>
    <row r="49" spans="1:10" x14ac:dyDescent="0.25">
      <c r="A49" s="44"/>
      <c r="B49" s="45" t="s">
        <v>105</v>
      </c>
      <c r="C49" s="44">
        <f t="shared" ref="C49:J49" si="1">SUM(C23:C48)</f>
        <v>13212</v>
      </c>
      <c r="D49" s="46">
        <f t="shared" si="1"/>
        <v>35218.979999999996</v>
      </c>
      <c r="E49" s="44">
        <f t="shared" si="1"/>
        <v>13212</v>
      </c>
      <c r="F49" s="46">
        <f t="shared" si="1"/>
        <v>35218.979999999996</v>
      </c>
      <c r="G49" s="44">
        <f t="shared" si="1"/>
        <v>42830</v>
      </c>
      <c r="H49" s="46">
        <f t="shared" si="1"/>
        <v>49439.37</v>
      </c>
      <c r="I49" s="44">
        <f t="shared" si="1"/>
        <v>42830</v>
      </c>
      <c r="J49" s="46">
        <f t="shared" si="1"/>
        <v>49439.37</v>
      </c>
    </row>
    <row r="50" spans="1:10" x14ac:dyDescent="0.25">
      <c r="A50" s="44"/>
      <c r="B50" s="45" t="s">
        <v>106</v>
      </c>
      <c r="C50" s="44">
        <f t="shared" ref="C50:J50" si="2">SUM(C22,C49)</f>
        <v>31843</v>
      </c>
      <c r="D50" s="46">
        <f t="shared" si="2"/>
        <v>40136.629999999997</v>
      </c>
      <c r="E50" s="44">
        <f t="shared" si="2"/>
        <v>30470</v>
      </c>
      <c r="F50" s="46">
        <f t="shared" si="2"/>
        <v>39397.689999999995</v>
      </c>
      <c r="G50" s="44">
        <f t="shared" si="2"/>
        <v>227916</v>
      </c>
      <c r="H50" s="46">
        <f t="shared" si="2"/>
        <v>98212.05</v>
      </c>
      <c r="I50" s="44">
        <f t="shared" si="2"/>
        <v>220394</v>
      </c>
      <c r="J50" s="46">
        <f t="shared" si="2"/>
        <v>96175.57</v>
      </c>
    </row>
    <row r="51" spans="1:10" x14ac:dyDescent="0.25">
      <c r="A51" s="44"/>
      <c r="B51" s="212" t="s">
        <v>107</v>
      </c>
      <c r="C51" s="213"/>
      <c r="D51" s="214"/>
      <c r="E51" s="213"/>
      <c r="F51" s="214"/>
      <c r="G51" s="213"/>
      <c r="H51" s="214"/>
      <c r="I51" s="213"/>
      <c r="J51" s="214"/>
    </row>
    <row r="52" spans="1:10" x14ac:dyDescent="0.25">
      <c r="A52" s="41">
        <v>38</v>
      </c>
      <c r="B52" s="42" t="s">
        <v>108</v>
      </c>
      <c r="C52" s="41">
        <v>6880</v>
      </c>
      <c r="D52" s="43">
        <v>642.44000000000005</v>
      </c>
      <c r="E52" s="41">
        <v>6880</v>
      </c>
      <c r="F52" s="43">
        <v>642.44000000000005</v>
      </c>
      <c r="G52" s="41">
        <v>223213</v>
      </c>
      <c r="H52" s="43">
        <v>37976.589999999997</v>
      </c>
      <c r="I52" s="41">
        <v>223213</v>
      </c>
      <c r="J52" s="43">
        <v>37976.589999999997</v>
      </c>
    </row>
    <row r="53" spans="1:10" x14ac:dyDescent="0.25">
      <c r="A53" s="44"/>
      <c r="B53" s="45" t="s">
        <v>109</v>
      </c>
      <c r="C53" s="44">
        <f t="shared" ref="C53:J53" si="3">SUM(C51:C52)</f>
        <v>6880</v>
      </c>
      <c r="D53" s="46">
        <f t="shared" si="3"/>
        <v>642.44000000000005</v>
      </c>
      <c r="E53" s="44">
        <f t="shared" si="3"/>
        <v>6880</v>
      </c>
      <c r="F53" s="46">
        <f t="shared" si="3"/>
        <v>642.44000000000005</v>
      </c>
      <c r="G53" s="44">
        <f t="shared" si="3"/>
        <v>223213</v>
      </c>
      <c r="H53" s="46">
        <f t="shared" si="3"/>
        <v>37976.589999999997</v>
      </c>
      <c r="I53" s="44">
        <f t="shared" si="3"/>
        <v>223213</v>
      </c>
      <c r="J53" s="46">
        <f t="shared" si="3"/>
        <v>37976.589999999997</v>
      </c>
    </row>
    <row r="54" spans="1:10" x14ac:dyDescent="0.25">
      <c r="A54" s="44"/>
      <c r="B54" s="212" t="s">
        <v>110</v>
      </c>
      <c r="C54" s="213"/>
      <c r="D54" s="214"/>
      <c r="E54" s="213"/>
      <c r="F54" s="214"/>
      <c r="G54" s="213"/>
      <c r="H54" s="214"/>
      <c r="I54" s="213"/>
      <c r="J54" s="214"/>
    </row>
    <row r="55" spans="1:10" x14ac:dyDescent="0.25">
      <c r="A55" s="41">
        <v>39</v>
      </c>
      <c r="B55" s="42" t="s">
        <v>111</v>
      </c>
      <c r="C55" s="41">
        <v>104989</v>
      </c>
      <c r="D55" s="43">
        <v>7406.06</v>
      </c>
      <c r="E55" s="41">
        <v>94730</v>
      </c>
      <c r="F55" s="43">
        <v>6431.57</v>
      </c>
      <c r="G55" s="41">
        <v>9236</v>
      </c>
      <c r="H55" s="43">
        <v>6398.35</v>
      </c>
      <c r="I55" s="41">
        <v>8455</v>
      </c>
      <c r="J55" s="43">
        <v>5648.23</v>
      </c>
    </row>
    <row r="56" spans="1:10" x14ac:dyDescent="0.25">
      <c r="A56" s="41">
        <v>40</v>
      </c>
      <c r="B56" s="42" t="s">
        <v>112</v>
      </c>
      <c r="C56" s="41">
        <v>0</v>
      </c>
      <c r="D56" s="43">
        <v>0</v>
      </c>
      <c r="E56" s="41">
        <v>0</v>
      </c>
      <c r="F56" s="43">
        <v>0</v>
      </c>
      <c r="G56" s="41">
        <v>0</v>
      </c>
      <c r="H56" s="43">
        <v>0</v>
      </c>
      <c r="I56" s="41">
        <v>0</v>
      </c>
      <c r="J56" s="43">
        <v>0</v>
      </c>
    </row>
    <row r="57" spans="1:10" x14ac:dyDescent="0.25">
      <c r="A57" s="44"/>
      <c r="B57" s="45" t="s">
        <v>113</v>
      </c>
      <c r="C57" s="44">
        <f t="shared" ref="C57:J57" si="4">SUM(C54:C56)</f>
        <v>104989</v>
      </c>
      <c r="D57" s="46">
        <f t="shared" si="4"/>
        <v>7406.06</v>
      </c>
      <c r="E57" s="44">
        <f t="shared" si="4"/>
        <v>94730</v>
      </c>
      <c r="F57" s="46">
        <f t="shared" si="4"/>
        <v>6431.57</v>
      </c>
      <c r="G57" s="44">
        <f t="shared" si="4"/>
        <v>9236</v>
      </c>
      <c r="H57" s="46">
        <f t="shared" si="4"/>
        <v>6398.35</v>
      </c>
      <c r="I57" s="44">
        <f t="shared" si="4"/>
        <v>8455</v>
      </c>
      <c r="J57" s="46">
        <f t="shared" si="4"/>
        <v>5648.23</v>
      </c>
    </row>
    <row r="58" spans="1:10" x14ac:dyDescent="0.25">
      <c r="A58" s="44"/>
      <c r="B58" s="212" t="s">
        <v>114</v>
      </c>
      <c r="C58" s="213"/>
      <c r="D58" s="214"/>
      <c r="E58" s="213"/>
      <c r="F58" s="214"/>
      <c r="G58" s="213"/>
      <c r="H58" s="214"/>
      <c r="I58" s="213"/>
      <c r="J58" s="214"/>
    </row>
    <row r="59" spans="1:10" x14ac:dyDescent="0.25">
      <c r="A59" s="41">
        <v>41</v>
      </c>
      <c r="B59" s="42" t="s">
        <v>115</v>
      </c>
      <c r="C59" s="41">
        <v>0</v>
      </c>
      <c r="D59" s="43">
        <v>0</v>
      </c>
      <c r="E59" s="41">
        <v>0</v>
      </c>
      <c r="F59" s="43">
        <v>0</v>
      </c>
      <c r="G59" s="41">
        <v>12</v>
      </c>
      <c r="H59" s="43">
        <v>0.25</v>
      </c>
      <c r="I59" s="41">
        <v>1</v>
      </c>
      <c r="J59" s="43">
        <v>0.02</v>
      </c>
    </row>
    <row r="60" spans="1:10" x14ac:dyDescent="0.25">
      <c r="A60" s="41">
        <v>42</v>
      </c>
      <c r="B60" s="42" t="s">
        <v>116</v>
      </c>
      <c r="C60" s="41">
        <v>0</v>
      </c>
      <c r="D60" s="43">
        <v>0</v>
      </c>
      <c r="E60" s="41">
        <v>0</v>
      </c>
      <c r="F60" s="43">
        <v>0</v>
      </c>
      <c r="G60" s="41">
        <v>0</v>
      </c>
      <c r="H60" s="43">
        <v>0</v>
      </c>
      <c r="I60" s="41">
        <v>0</v>
      </c>
      <c r="J60" s="43">
        <v>0</v>
      </c>
    </row>
    <row r="61" spans="1:10" x14ac:dyDescent="0.25">
      <c r="A61" s="41">
        <v>43</v>
      </c>
      <c r="B61" s="42" t="s">
        <v>117</v>
      </c>
      <c r="C61" s="41">
        <v>0</v>
      </c>
      <c r="D61" s="43">
        <v>0</v>
      </c>
      <c r="E61" s="41">
        <v>0</v>
      </c>
      <c r="F61" s="43">
        <v>0</v>
      </c>
      <c r="G61" s="41">
        <v>0</v>
      </c>
      <c r="H61" s="43">
        <v>0</v>
      </c>
      <c r="I61" s="41">
        <v>0</v>
      </c>
      <c r="J61" s="43">
        <v>0</v>
      </c>
    </row>
    <row r="62" spans="1:10" x14ac:dyDescent="0.25">
      <c r="A62" s="41">
        <v>44</v>
      </c>
      <c r="B62" s="42" t="s">
        <v>118</v>
      </c>
      <c r="C62" s="41">
        <v>0</v>
      </c>
      <c r="D62" s="43">
        <v>0</v>
      </c>
      <c r="E62" s="41">
        <v>0</v>
      </c>
      <c r="F62" s="43">
        <v>0</v>
      </c>
      <c r="G62" s="41">
        <v>0</v>
      </c>
      <c r="H62" s="43">
        <v>0</v>
      </c>
      <c r="I62" s="41">
        <v>0</v>
      </c>
      <c r="J62" s="43">
        <v>0</v>
      </c>
    </row>
    <row r="63" spans="1:10" x14ac:dyDescent="0.25">
      <c r="A63" s="41">
        <v>45</v>
      </c>
      <c r="B63" s="42" t="s">
        <v>119</v>
      </c>
      <c r="C63" s="41">
        <v>0</v>
      </c>
      <c r="D63" s="43">
        <v>0</v>
      </c>
      <c r="E63" s="41">
        <v>0</v>
      </c>
      <c r="F63" s="43">
        <v>0</v>
      </c>
      <c r="G63" s="41">
        <v>0</v>
      </c>
      <c r="H63" s="43">
        <v>0</v>
      </c>
      <c r="I63" s="41">
        <v>0</v>
      </c>
      <c r="J63" s="43">
        <v>0</v>
      </c>
    </row>
    <row r="64" spans="1:10" x14ac:dyDescent="0.25">
      <c r="A64" s="41">
        <v>46</v>
      </c>
      <c r="B64" s="42" t="s">
        <v>120</v>
      </c>
      <c r="C64" s="41">
        <v>0</v>
      </c>
      <c r="D64" s="43">
        <v>0</v>
      </c>
      <c r="E64" s="41">
        <v>0</v>
      </c>
      <c r="F64" s="43">
        <v>0</v>
      </c>
      <c r="G64" s="41">
        <v>0</v>
      </c>
      <c r="H64" s="43">
        <v>0</v>
      </c>
      <c r="I64" s="41">
        <v>0</v>
      </c>
      <c r="J64" s="43">
        <v>0</v>
      </c>
    </row>
    <row r="65" spans="1:10" x14ac:dyDescent="0.25">
      <c r="A65" s="41">
        <v>47</v>
      </c>
      <c r="B65" s="42" t="s">
        <v>121</v>
      </c>
      <c r="C65" s="41">
        <v>0</v>
      </c>
      <c r="D65" s="43">
        <v>0</v>
      </c>
      <c r="E65" s="41">
        <v>0</v>
      </c>
      <c r="F65" s="43">
        <v>0</v>
      </c>
      <c r="G65" s="41">
        <v>0</v>
      </c>
      <c r="H65" s="43">
        <v>0</v>
      </c>
      <c r="I65" s="41">
        <v>0</v>
      </c>
      <c r="J65" s="43">
        <v>0</v>
      </c>
    </row>
    <row r="66" spans="1:10" x14ac:dyDescent="0.25">
      <c r="A66" s="41">
        <v>48</v>
      </c>
      <c r="B66" s="42" t="s">
        <v>122</v>
      </c>
      <c r="C66" s="41">
        <v>0</v>
      </c>
      <c r="D66" s="43">
        <v>0</v>
      </c>
      <c r="E66" s="41">
        <v>0</v>
      </c>
      <c r="F66" s="43">
        <v>0</v>
      </c>
      <c r="G66" s="41">
        <v>0</v>
      </c>
      <c r="H66" s="43">
        <v>0</v>
      </c>
      <c r="I66" s="41">
        <v>0</v>
      </c>
      <c r="J66" s="43">
        <v>0</v>
      </c>
    </row>
    <row r="67" spans="1:10" x14ac:dyDescent="0.25">
      <c r="A67" s="41">
        <v>49</v>
      </c>
      <c r="B67" s="42" t="s">
        <v>123</v>
      </c>
      <c r="C67" s="41">
        <v>0</v>
      </c>
      <c r="D67" s="43">
        <v>0</v>
      </c>
      <c r="E67" s="41">
        <v>0</v>
      </c>
      <c r="F67" s="43">
        <v>0</v>
      </c>
      <c r="G67" s="41">
        <v>0</v>
      </c>
      <c r="H67" s="43">
        <v>0</v>
      </c>
      <c r="I67" s="41">
        <v>0</v>
      </c>
      <c r="J67" s="43">
        <v>0</v>
      </c>
    </row>
    <row r="68" spans="1:10" x14ac:dyDescent="0.25">
      <c r="A68" s="44"/>
      <c r="B68" s="45" t="s">
        <v>124</v>
      </c>
      <c r="C68" s="44">
        <f t="shared" ref="C68:J68" si="5">SUM(C58:C67)</f>
        <v>0</v>
      </c>
      <c r="D68" s="46">
        <f t="shared" si="5"/>
        <v>0</v>
      </c>
      <c r="E68" s="44">
        <f t="shared" si="5"/>
        <v>0</v>
      </c>
      <c r="F68" s="46">
        <f t="shared" si="5"/>
        <v>0</v>
      </c>
      <c r="G68" s="44">
        <f t="shared" si="5"/>
        <v>12</v>
      </c>
      <c r="H68" s="46">
        <f t="shared" si="5"/>
        <v>0.25</v>
      </c>
      <c r="I68" s="44">
        <f t="shared" si="5"/>
        <v>1</v>
      </c>
      <c r="J68" s="46">
        <f t="shared" si="5"/>
        <v>0.02</v>
      </c>
    </row>
    <row r="69" spans="1:10" x14ac:dyDescent="0.25">
      <c r="A69" s="44"/>
      <c r="B69" s="212" t="s">
        <v>125</v>
      </c>
      <c r="C69" s="213"/>
      <c r="D69" s="214"/>
      <c r="E69" s="213"/>
      <c r="F69" s="214"/>
      <c r="G69" s="213"/>
      <c r="H69" s="214"/>
      <c r="I69" s="213"/>
      <c r="J69" s="214"/>
    </row>
    <row r="70" spans="1:10" x14ac:dyDescent="0.25">
      <c r="A70" s="41">
        <v>50</v>
      </c>
      <c r="B70" s="42" t="s">
        <v>126</v>
      </c>
      <c r="C70" s="41">
        <v>0</v>
      </c>
      <c r="D70" s="43">
        <v>0</v>
      </c>
      <c r="E70" s="41">
        <v>0</v>
      </c>
      <c r="F70" s="43">
        <v>0</v>
      </c>
      <c r="G70" s="41">
        <v>0</v>
      </c>
      <c r="H70" s="43">
        <v>0</v>
      </c>
      <c r="I70" s="41">
        <v>0</v>
      </c>
      <c r="J70" s="43">
        <v>0</v>
      </c>
    </row>
    <row r="71" spans="1:10" x14ac:dyDescent="0.25">
      <c r="A71" s="41">
        <v>51</v>
      </c>
      <c r="B71" s="42" t="s">
        <v>127</v>
      </c>
      <c r="C71" s="41">
        <v>0</v>
      </c>
      <c r="D71" s="43">
        <v>0</v>
      </c>
      <c r="E71" s="41">
        <v>0</v>
      </c>
      <c r="F71" s="43">
        <v>0</v>
      </c>
      <c r="G71" s="41">
        <v>0</v>
      </c>
      <c r="H71" s="43">
        <v>0</v>
      </c>
      <c r="I71" s="41">
        <v>0</v>
      </c>
      <c r="J71" s="43">
        <v>0</v>
      </c>
    </row>
    <row r="72" spans="1:10" x14ac:dyDescent="0.25">
      <c r="A72" s="41">
        <v>52</v>
      </c>
      <c r="B72" s="42" t="s">
        <v>128</v>
      </c>
      <c r="C72" s="41">
        <v>0</v>
      </c>
      <c r="D72" s="43">
        <v>0</v>
      </c>
      <c r="E72" s="41">
        <v>0</v>
      </c>
      <c r="F72" s="43">
        <v>0</v>
      </c>
      <c r="G72" s="41">
        <v>0</v>
      </c>
      <c r="H72" s="43">
        <v>0</v>
      </c>
      <c r="I72" s="41">
        <v>0</v>
      </c>
      <c r="J72" s="43">
        <v>0</v>
      </c>
    </row>
    <row r="73" spans="1:10" x14ac:dyDescent="0.25">
      <c r="A73" s="44"/>
      <c r="B73" s="45" t="s">
        <v>129</v>
      </c>
      <c r="C73" s="44">
        <f t="shared" ref="C73:J73" si="6">SUM(C69:C72)</f>
        <v>0</v>
      </c>
      <c r="D73" s="46">
        <f t="shared" si="6"/>
        <v>0</v>
      </c>
      <c r="E73" s="44">
        <f t="shared" si="6"/>
        <v>0</v>
      </c>
      <c r="F73" s="46">
        <f t="shared" si="6"/>
        <v>0</v>
      </c>
      <c r="G73" s="44">
        <f t="shared" si="6"/>
        <v>0</v>
      </c>
      <c r="H73" s="46">
        <f t="shared" si="6"/>
        <v>0</v>
      </c>
      <c r="I73" s="44">
        <f t="shared" si="6"/>
        <v>0</v>
      </c>
      <c r="J73" s="46">
        <f t="shared" si="6"/>
        <v>0</v>
      </c>
    </row>
    <row r="74" spans="1:10" x14ac:dyDescent="0.25">
      <c r="A74" s="44"/>
      <c r="B74" s="45" t="s">
        <v>52</v>
      </c>
      <c r="C74" s="44">
        <f t="shared" ref="C74:J74" si="7">SUM(C50,C53,C57,C68,C73)</f>
        <v>143712</v>
      </c>
      <c r="D74" s="46">
        <f t="shared" si="7"/>
        <v>48185.13</v>
      </c>
      <c r="E74" s="44">
        <f t="shared" si="7"/>
        <v>132080</v>
      </c>
      <c r="F74" s="46">
        <f t="shared" si="7"/>
        <v>46471.7</v>
      </c>
      <c r="G74" s="44">
        <f t="shared" si="7"/>
        <v>460377</v>
      </c>
      <c r="H74" s="46">
        <f t="shared" si="7"/>
        <v>142587.24000000002</v>
      </c>
      <c r="I74" s="44">
        <f t="shared" si="7"/>
        <v>452063</v>
      </c>
      <c r="J74" s="46">
        <f t="shared" si="7"/>
        <v>139800.41</v>
      </c>
    </row>
  </sheetData>
  <mergeCells count="19">
    <mergeCell ref="A1:J1"/>
    <mergeCell ref="A2:J2"/>
    <mergeCell ref="A3:J3"/>
    <mergeCell ref="A4:J4"/>
    <mergeCell ref="G5:H5"/>
    <mergeCell ref="B54:J54"/>
    <mergeCell ref="B58:J58"/>
    <mergeCell ref="B69:J69"/>
    <mergeCell ref="E7:F7"/>
    <mergeCell ref="G7:H7"/>
    <mergeCell ref="I7:J7"/>
    <mergeCell ref="A9:J9"/>
    <mergeCell ref="B23:J23"/>
    <mergeCell ref="B51:J51"/>
    <mergeCell ref="A6:A8"/>
    <mergeCell ref="B6:B8"/>
    <mergeCell ref="C6:F6"/>
    <mergeCell ref="G6:J6"/>
    <mergeCell ref="C7:D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A457A-B8E8-4A43-AF7A-5A6E9D52ECEB}">
  <dimension ref="A1:I67"/>
  <sheetViews>
    <sheetView topLeftCell="A43" workbookViewId="0">
      <selection activeCell="O11" sqref="O11"/>
    </sheetView>
  </sheetViews>
  <sheetFormatPr defaultRowHeight="15" x14ac:dyDescent="0.25"/>
  <cols>
    <col min="2" max="2" width="42.5703125" bestFit="1" customWidth="1"/>
    <col min="3" max="3" width="14.28515625" customWidth="1"/>
    <col min="8" max="8" width="10.85546875" customWidth="1"/>
    <col min="9" max="9" width="11.42578125" customWidth="1"/>
  </cols>
  <sheetData>
    <row r="1" spans="1:9" ht="15" customHeight="1" x14ac:dyDescent="0.25">
      <c r="A1" s="195" t="s">
        <v>189</v>
      </c>
      <c r="B1" s="195"/>
      <c r="C1" s="195"/>
      <c r="D1" s="195"/>
      <c r="E1" s="195"/>
      <c r="F1" s="195"/>
      <c r="G1" s="195"/>
      <c r="H1" s="195"/>
      <c r="I1" s="195"/>
    </row>
    <row r="2" spans="1:9" ht="15" customHeight="1" x14ac:dyDescent="0.25">
      <c r="A2" s="195" t="s">
        <v>54</v>
      </c>
      <c r="B2" s="195"/>
      <c r="C2" s="195"/>
      <c r="D2" s="195"/>
      <c r="E2" s="195"/>
      <c r="F2" s="195"/>
      <c r="G2" s="195"/>
      <c r="H2" s="195"/>
      <c r="I2" s="195"/>
    </row>
    <row r="3" spans="1:9" ht="15" customHeight="1" x14ac:dyDescent="0.25">
      <c r="A3" s="195" t="s">
        <v>361</v>
      </c>
      <c r="B3" s="195"/>
      <c r="C3" s="195"/>
      <c r="D3" s="195"/>
      <c r="E3" s="195"/>
      <c r="F3" s="195"/>
      <c r="G3" s="195"/>
      <c r="H3" s="195"/>
      <c r="I3" s="195"/>
    </row>
    <row r="4" spans="1:9" ht="15.75" customHeight="1" x14ac:dyDescent="0.25">
      <c r="A4" s="198" t="s">
        <v>190</v>
      </c>
      <c r="B4" s="198"/>
      <c r="C4" s="198"/>
      <c r="D4" s="198"/>
      <c r="E4" s="198"/>
      <c r="F4" s="198"/>
      <c r="G4" s="198"/>
      <c r="H4" s="198"/>
      <c r="I4" s="198"/>
    </row>
    <row r="5" spans="1:9" ht="45" customHeight="1" x14ac:dyDescent="0.25">
      <c r="A5" s="196" t="s">
        <v>191</v>
      </c>
      <c r="B5" s="197" t="s">
        <v>58</v>
      </c>
      <c r="C5" s="3" t="s">
        <v>192</v>
      </c>
      <c r="D5" s="196" t="s">
        <v>193</v>
      </c>
      <c r="E5" s="196"/>
      <c r="F5" s="196" t="s">
        <v>194</v>
      </c>
      <c r="G5" s="196"/>
      <c r="H5" s="3" t="s">
        <v>195</v>
      </c>
      <c r="I5" s="3" t="s">
        <v>196</v>
      </c>
    </row>
    <row r="6" spans="1:9" x14ac:dyDescent="0.25">
      <c r="A6" s="196"/>
      <c r="B6" s="197"/>
      <c r="C6" s="3" t="s">
        <v>63</v>
      </c>
      <c r="D6" s="3" t="s">
        <v>63</v>
      </c>
      <c r="E6" s="4" t="s">
        <v>64</v>
      </c>
      <c r="F6" s="3" t="s">
        <v>63</v>
      </c>
      <c r="G6" s="4" t="s">
        <v>64</v>
      </c>
      <c r="H6" s="3" t="s">
        <v>63</v>
      </c>
      <c r="I6" s="4" t="s">
        <v>63</v>
      </c>
    </row>
    <row r="7" spans="1:9" x14ac:dyDescent="0.25">
      <c r="A7" s="194" t="s">
        <v>65</v>
      </c>
      <c r="B7" s="194"/>
      <c r="C7" s="194"/>
      <c r="D7" s="194"/>
      <c r="E7" s="194"/>
      <c r="F7" s="194"/>
      <c r="G7" s="194"/>
      <c r="H7" s="194"/>
      <c r="I7" s="194"/>
    </row>
    <row r="8" spans="1:9" x14ac:dyDescent="0.25">
      <c r="A8" s="5">
        <v>1</v>
      </c>
      <c r="B8" s="6" t="s">
        <v>66</v>
      </c>
      <c r="C8" s="7">
        <v>52607</v>
      </c>
      <c r="D8" s="7">
        <v>18955</v>
      </c>
      <c r="E8" s="8">
        <v>16817.689999999999</v>
      </c>
      <c r="F8" s="7">
        <v>18279</v>
      </c>
      <c r="G8" s="8">
        <v>15613.07</v>
      </c>
      <c r="H8" s="7">
        <v>269</v>
      </c>
      <c r="I8" s="8">
        <v>33383</v>
      </c>
    </row>
    <row r="9" spans="1:9" x14ac:dyDescent="0.25">
      <c r="A9" s="5">
        <v>2</v>
      </c>
      <c r="B9" s="6" t="s">
        <v>67</v>
      </c>
      <c r="C9" s="7">
        <v>36247</v>
      </c>
      <c r="D9" s="7">
        <v>13713</v>
      </c>
      <c r="E9" s="8">
        <v>12021</v>
      </c>
      <c r="F9" s="7">
        <v>12246</v>
      </c>
      <c r="G9" s="8">
        <v>10571</v>
      </c>
      <c r="H9" s="7">
        <v>740</v>
      </c>
      <c r="I9" s="8">
        <v>21787</v>
      </c>
    </row>
    <row r="10" spans="1:9" x14ac:dyDescent="0.25">
      <c r="A10" s="5">
        <v>3</v>
      </c>
      <c r="B10" s="6" t="s">
        <v>68</v>
      </c>
      <c r="C10" s="7">
        <v>2346</v>
      </c>
      <c r="D10" s="7">
        <v>1024</v>
      </c>
      <c r="E10" s="8">
        <v>979</v>
      </c>
      <c r="F10" s="7">
        <v>961</v>
      </c>
      <c r="G10" s="8">
        <v>759.09</v>
      </c>
      <c r="H10" s="7">
        <v>38</v>
      </c>
      <c r="I10" s="8">
        <v>1284</v>
      </c>
    </row>
    <row r="11" spans="1:9" x14ac:dyDescent="0.25">
      <c r="A11" s="5">
        <v>4</v>
      </c>
      <c r="B11" s="6" t="s">
        <v>69</v>
      </c>
      <c r="C11" s="7">
        <v>448</v>
      </c>
      <c r="D11" s="7">
        <v>231</v>
      </c>
      <c r="E11" s="8">
        <v>221.99</v>
      </c>
      <c r="F11" s="7">
        <v>211</v>
      </c>
      <c r="G11" s="8">
        <v>196.15</v>
      </c>
      <c r="H11" s="7">
        <v>1</v>
      </c>
      <c r="I11" s="8">
        <v>216</v>
      </c>
    </row>
    <row r="12" spans="1:9" x14ac:dyDescent="0.25">
      <c r="A12" s="5">
        <v>5</v>
      </c>
      <c r="B12" s="6" t="s">
        <v>70</v>
      </c>
      <c r="C12" s="7">
        <v>1993</v>
      </c>
      <c r="D12" s="7">
        <v>666</v>
      </c>
      <c r="E12" s="8">
        <v>651</v>
      </c>
      <c r="F12" s="7">
        <v>628</v>
      </c>
      <c r="G12" s="8">
        <v>514.87</v>
      </c>
      <c r="H12" s="7">
        <v>30</v>
      </c>
      <c r="I12" s="8">
        <v>1297</v>
      </c>
    </row>
    <row r="13" spans="1:9" x14ac:dyDescent="0.25">
      <c r="A13" s="5">
        <v>6</v>
      </c>
      <c r="B13" s="6" t="s">
        <v>71</v>
      </c>
      <c r="C13" s="7">
        <v>3271</v>
      </c>
      <c r="D13" s="7">
        <v>1242</v>
      </c>
      <c r="E13" s="8">
        <v>1110</v>
      </c>
      <c r="F13" s="7">
        <v>1242</v>
      </c>
      <c r="G13" s="8">
        <v>782.99</v>
      </c>
      <c r="H13" s="7">
        <v>14</v>
      </c>
      <c r="I13" s="8">
        <v>2029</v>
      </c>
    </row>
    <row r="14" spans="1:9" x14ac:dyDescent="0.25">
      <c r="A14" s="5">
        <v>7</v>
      </c>
      <c r="B14" s="6" t="s">
        <v>72</v>
      </c>
      <c r="C14" s="7">
        <v>1328</v>
      </c>
      <c r="D14" s="7">
        <v>301</v>
      </c>
      <c r="E14" s="8">
        <v>276.20999999999998</v>
      </c>
      <c r="F14" s="7">
        <v>278</v>
      </c>
      <c r="G14" s="8">
        <v>252.8</v>
      </c>
      <c r="H14" s="7">
        <v>3</v>
      </c>
      <c r="I14" s="8">
        <v>1024</v>
      </c>
    </row>
    <row r="15" spans="1:9" x14ac:dyDescent="0.25">
      <c r="A15" s="5">
        <v>8</v>
      </c>
      <c r="B15" s="6" t="s">
        <v>73</v>
      </c>
      <c r="C15" s="7">
        <v>808</v>
      </c>
      <c r="D15" s="7">
        <v>374</v>
      </c>
      <c r="E15" s="8">
        <v>285.5</v>
      </c>
      <c r="F15" s="7">
        <v>371</v>
      </c>
      <c r="G15" s="8">
        <v>283</v>
      </c>
      <c r="H15" s="7">
        <v>12</v>
      </c>
      <c r="I15" s="8">
        <v>422</v>
      </c>
    </row>
    <row r="16" spans="1:9" x14ac:dyDescent="0.25">
      <c r="A16" s="5">
        <v>9</v>
      </c>
      <c r="B16" s="6" t="s">
        <v>74</v>
      </c>
      <c r="C16" s="7">
        <v>434</v>
      </c>
      <c r="D16" s="7">
        <v>111</v>
      </c>
      <c r="E16" s="8">
        <v>136</v>
      </c>
      <c r="F16" s="7">
        <v>101</v>
      </c>
      <c r="G16" s="8">
        <v>121</v>
      </c>
      <c r="H16" s="7">
        <v>4</v>
      </c>
      <c r="I16" s="8">
        <v>319</v>
      </c>
    </row>
    <row r="17" spans="1:9" x14ac:dyDescent="0.25">
      <c r="A17" s="5">
        <v>10</v>
      </c>
      <c r="B17" s="6" t="s">
        <v>75</v>
      </c>
      <c r="C17" s="7">
        <v>21992</v>
      </c>
      <c r="D17" s="7">
        <v>9703</v>
      </c>
      <c r="E17" s="8">
        <v>9503</v>
      </c>
      <c r="F17" s="7">
        <v>9266</v>
      </c>
      <c r="G17" s="8">
        <v>9076</v>
      </c>
      <c r="H17" s="7">
        <v>46</v>
      </c>
      <c r="I17" s="8">
        <v>12243</v>
      </c>
    </row>
    <row r="18" spans="1:9" x14ac:dyDescent="0.25">
      <c r="A18" s="5">
        <v>11</v>
      </c>
      <c r="B18" s="6" t="s">
        <v>76</v>
      </c>
      <c r="C18" s="7">
        <v>5473</v>
      </c>
      <c r="D18" s="7">
        <v>1701</v>
      </c>
      <c r="E18" s="8">
        <v>1484.71</v>
      </c>
      <c r="F18" s="7">
        <v>1501</v>
      </c>
      <c r="G18" s="8">
        <v>1256.3599999999999</v>
      </c>
      <c r="H18" s="7">
        <v>88</v>
      </c>
      <c r="I18" s="8">
        <v>3684</v>
      </c>
    </row>
    <row r="19" spans="1:9" x14ac:dyDescent="0.25">
      <c r="A19" s="5">
        <v>12</v>
      </c>
      <c r="B19" s="6" t="s">
        <v>77</v>
      </c>
      <c r="C19" s="7">
        <v>3012</v>
      </c>
      <c r="D19" s="7">
        <v>1340</v>
      </c>
      <c r="E19" s="8">
        <v>1267</v>
      </c>
      <c r="F19" s="7">
        <v>1192</v>
      </c>
      <c r="G19" s="8">
        <v>1107</v>
      </c>
      <c r="H19" s="7">
        <v>30</v>
      </c>
      <c r="I19" s="8">
        <v>1631</v>
      </c>
    </row>
    <row r="20" spans="1:9" x14ac:dyDescent="0.25">
      <c r="A20" s="194" t="s">
        <v>78</v>
      </c>
      <c r="B20" s="194"/>
      <c r="C20" s="18">
        <f t="shared" ref="C20:I20" si="0">SUM(C8:C19)</f>
        <v>129959</v>
      </c>
      <c r="D20" s="18">
        <f t="shared" si="0"/>
        <v>49361</v>
      </c>
      <c r="E20" s="19">
        <f t="shared" si="0"/>
        <v>44753.1</v>
      </c>
      <c r="F20" s="18">
        <f t="shared" si="0"/>
        <v>46276</v>
      </c>
      <c r="G20" s="19">
        <f t="shared" si="0"/>
        <v>40533.33</v>
      </c>
      <c r="H20" s="18">
        <f t="shared" si="0"/>
        <v>1275</v>
      </c>
      <c r="I20" s="18">
        <f t="shared" si="0"/>
        <v>79319</v>
      </c>
    </row>
    <row r="21" spans="1:9" x14ac:dyDescent="0.25">
      <c r="A21" s="194" t="s">
        <v>79</v>
      </c>
      <c r="B21" s="194"/>
      <c r="C21" s="194"/>
      <c r="D21" s="194"/>
      <c r="E21" s="194"/>
      <c r="F21" s="194"/>
      <c r="G21" s="194"/>
      <c r="H21" s="194"/>
      <c r="I21" s="194"/>
    </row>
    <row r="22" spans="1:9" x14ac:dyDescent="0.25">
      <c r="A22" s="5">
        <v>13</v>
      </c>
      <c r="B22" s="6" t="s">
        <v>80</v>
      </c>
      <c r="C22" s="7">
        <v>291</v>
      </c>
      <c r="D22" s="7">
        <v>8</v>
      </c>
      <c r="E22" s="8">
        <v>0.8</v>
      </c>
      <c r="F22" s="7">
        <v>8</v>
      </c>
      <c r="G22" s="8">
        <v>0.8</v>
      </c>
      <c r="H22" s="7">
        <v>253</v>
      </c>
      <c r="I22" s="8">
        <v>49</v>
      </c>
    </row>
    <row r="23" spans="1:9" x14ac:dyDescent="0.25">
      <c r="A23" s="5">
        <v>14</v>
      </c>
      <c r="B23" s="6" t="s">
        <v>81</v>
      </c>
      <c r="C23" s="7">
        <v>0</v>
      </c>
      <c r="D23" s="7">
        <v>0</v>
      </c>
      <c r="E23" s="8">
        <v>0</v>
      </c>
      <c r="F23" s="7">
        <v>0</v>
      </c>
      <c r="G23" s="8">
        <v>0</v>
      </c>
      <c r="H23" s="7">
        <v>0</v>
      </c>
      <c r="I23" s="8">
        <v>0</v>
      </c>
    </row>
    <row r="24" spans="1:9" x14ac:dyDescent="0.25">
      <c r="A24" s="5">
        <v>15</v>
      </c>
      <c r="B24" s="6" t="s">
        <v>82</v>
      </c>
      <c r="C24" s="7">
        <v>0</v>
      </c>
      <c r="D24" s="7">
        <v>0</v>
      </c>
      <c r="E24" s="8">
        <v>0</v>
      </c>
      <c r="F24" s="7">
        <v>0</v>
      </c>
      <c r="G24" s="8">
        <v>0</v>
      </c>
      <c r="H24" s="7">
        <v>0</v>
      </c>
      <c r="I24" s="8">
        <v>0</v>
      </c>
    </row>
    <row r="25" spans="1:9" x14ac:dyDescent="0.25">
      <c r="A25" s="5">
        <v>16</v>
      </c>
      <c r="B25" s="6" t="s">
        <v>83</v>
      </c>
      <c r="C25" s="7">
        <v>0</v>
      </c>
      <c r="D25" s="7">
        <v>0</v>
      </c>
      <c r="E25" s="8">
        <v>0</v>
      </c>
      <c r="F25" s="7">
        <v>0</v>
      </c>
      <c r="G25" s="8">
        <v>0</v>
      </c>
      <c r="H25" s="7">
        <v>0</v>
      </c>
      <c r="I25" s="8">
        <v>0</v>
      </c>
    </row>
    <row r="26" spans="1:9" x14ac:dyDescent="0.25">
      <c r="A26" s="5">
        <v>17</v>
      </c>
      <c r="B26" s="6" t="s">
        <v>84</v>
      </c>
      <c r="C26" s="7">
        <v>0</v>
      </c>
      <c r="D26" s="7">
        <v>0</v>
      </c>
      <c r="E26" s="8">
        <v>0</v>
      </c>
      <c r="F26" s="7">
        <v>0</v>
      </c>
      <c r="G26" s="8">
        <v>0</v>
      </c>
      <c r="H26" s="7">
        <v>0</v>
      </c>
      <c r="I26" s="8">
        <v>0</v>
      </c>
    </row>
    <row r="27" spans="1:9" x14ac:dyDescent="0.25">
      <c r="A27" s="5">
        <v>18</v>
      </c>
      <c r="B27" s="6" t="s">
        <v>85</v>
      </c>
      <c r="C27" s="7">
        <v>0</v>
      </c>
      <c r="D27" s="7">
        <v>0</v>
      </c>
      <c r="E27" s="8">
        <v>0</v>
      </c>
      <c r="F27" s="7">
        <v>0</v>
      </c>
      <c r="G27" s="8">
        <v>0</v>
      </c>
      <c r="H27" s="7">
        <v>0</v>
      </c>
      <c r="I27" s="8">
        <v>0</v>
      </c>
    </row>
    <row r="28" spans="1:9" x14ac:dyDescent="0.25">
      <c r="A28" s="5">
        <v>19</v>
      </c>
      <c r="B28" s="6" t="s">
        <v>86</v>
      </c>
      <c r="C28" s="7">
        <v>1</v>
      </c>
      <c r="D28" s="7">
        <v>0</v>
      </c>
      <c r="E28" s="8">
        <v>0</v>
      </c>
      <c r="F28" s="7">
        <v>0</v>
      </c>
      <c r="G28" s="8">
        <v>0</v>
      </c>
      <c r="H28" s="7">
        <v>0</v>
      </c>
      <c r="I28" s="8">
        <v>1</v>
      </c>
    </row>
    <row r="29" spans="1:9" x14ac:dyDescent="0.25">
      <c r="A29" s="5">
        <v>20</v>
      </c>
      <c r="B29" s="6" t="s">
        <v>87</v>
      </c>
      <c r="C29" s="7">
        <v>1213</v>
      </c>
      <c r="D29" s="7">
        <v>153</v>
      </c>
      <c r="E29" s="8">
        <v>145.9</v>
      </c>
      <c r="F29" s="7">
        <v>148</v>
      </c>
      <c r="G29" s="8">
        <v>141.4</v>
      </c>
      <c r="H29" s="7">
        <v>272</v>
      </c>
      <c r="I29" s="8">
        <v>788</v>
      </c>
    </row>
    <row r="30" spans="1:9" x14ac:dyDescent="0.25">
      <c r="A30" s="5">
        <v>21</v>
      </c>
      <c r="B30" s="6" t="s">
        <v>88</v>
      </c>
      <c r="C30" s="7">
        <v>1415</v>
      </c>
      <c r="D30" s="7">
        <v>1</v>
      </c>
      <c r="E30" s="8">
        <v>1</v>
      </c>
      <c r="F30" s="7">
        <v>237</v>
      </c>
      <c r="G30" s="8">
        <v>176</v>
      </c>
      <c r="H30" s="7">
        <v>6</v>
      </c>
      <c r="I30" s="8">
        <v>1171</v>
      </c>
    </row>
    <row r="31" spans="1:9" x14ac:dyDescent="0.25">
      <c r="A31" s="5">
        <v>22</v>
      </c>
      <c r="B31" s="6" t="s">
        <v>89</v>
      </c>
      <c r="C31" s="7">
        <v>88</v>
      </c>
      <c r="D31" s="7">
        <v>20</v>
      </c>
      <c r="E31" s="8">
        <v>19.399999999999999</v>
      </c>
      <c r="F31" s="7">
        <v>20</v>
      </c>
      <c r="G31" s="8">
        <v>19.440000000000001</v>
      </c>
      <c r="H31" s="7">
        <v>0</v>
      </c>
      <c r="I31" s="8">
        <v>68</v>
      </c>
    </row>
    <row r="32" spans="1:9" x14ac:dyDescent="0.25">
      <c r="A32" s="5">
        <v>23</v>
      </c>
      <c r="B32" s="6" t="s">
        <v>90</v>
      </c>
      <c r="C32" s="7">
        <v>0</v>
      </c>
      <c r="D32" s="7">
        <v>0</v>
      </c>
      <c r="E32" s="8">
        <v>0</v>
      </c>
      <c r="F32" s="7">
        <v>0</v>
      </c>
      <c r="G32" s="8">
        <v>0</v>
      </c>
      <c r="H32" s="7">
        <v>0</v>
      </c>
      <c r="I32" s="8">
        <v>0</v>
      </c>
    </row>
    <row r="33" spans="1:9" x14ac:dyDescent="0.25">
      <c r="A33" s="5">
        <v>24</v>
      </c>
      <c r="B33" s="6" t="s">
        <v>91</v>
      </c>
      <c r="C33" s="7">
        <v>0</v>
      </c>
      <c r="D33" s="7">
        <v>0</v>
      </c>
      <c r="E33" s="8">
        <v>0</v>
      </c>
      <c r="F33" s="7">
        <v>0</v>
      </c>
      <c r="G33" s="8">
        <v>0</v>
      </c>
      <c r="H33" s="7">
        <v>0</v>
      </c>
      <c r="I33" s="8">
        <v>0</v>
      </c>
    </row>
    <row r="34" spans="1:9" x14ac:dyDescent="0.25">
      <c r="A34" s="5">
        <v>25</v>
      </c>
      <c r="B34" s="6" t="s">
        <v>92</v>
      </c>
      <c r="C34" s="7">
        <v>0</v>
      </c>
      <c r="D34" s="7">
        <v>0</v>
      </c>
      <c r="E34" s="8">
        <v>0</v>
      </c>
      <c r="F34" s="7">
        <v>0</v>
      </c>
      <c r="G34" s="8">
        <v>0</v>
      </c>
      <c r="H34" s="7">
        <v>0</v>
      </c>
      <c r="I34" s="8">
        <v>0</v>
      </c>
    </row>
    <row r="35" spans="1:9" x14ac:dyDescent="0.25">
      <c r="A35" s="5">
        <v>26</v>
      </c>
      <c r="B35" s="6" t="s">
        <v>93</v>
      </c>
      <c r="C35" s="7">
        <v>0</v>
      </c>
      <c r="D35" s="7">
        <v>0</v>
      </c>
      <c r="E35" s="8">
        <v>0</v>
      </c>
      <c r="F35" s="7">
        <v>0</v>
      </c>
      <c r="G35" s="8">
        <v>0</v>
      </c>
      <c r="H35" s="7">
        <v>0</v>
      </c>
      <c r="I35" s="8">
        <v>0</v>
      </c>
    </row>
    <row r="36" spans="1:9" x14ac:dyDescent="0.25">
      <c r="A36" s="5">
        <v>27</v>
      </c>
      <c r="B36" s="6" t="s">
        <v>94</v>
      </c>
      <c r="C36" s="7">
        <v>0</v>
      </c>
      <c r="D36" s="7">
        <v>0</v>
      </c>
      <c r="E36" s="8">
        <v>0</v>
      </c>
      <c r="F36" s="7">
        <v>0</v>
      </c>
      <c r="G36" s="8">
        <v>0</v>
      </c>
      <c r="H36" s="7">
        <v>0</v>
      </c>
      <c r="I36" s="8">
        <v>0</v>
      </c>
    </row>
    <row r="37" spans="1:9" x14ac:dyDescent="0.25">
      <c r="A37" s="5">
        <v>28</v>
      </c>
      <c r="B37" s="6" t="s">
        <v>95</v>
      </c>
      <c r="C37" s="7">
        <v>217</v>
      </c>
      <c r="D37" s="7">
        <v>42</v>
      </c>
      <c r="E37" s="8">
        <v>41.98</v>
      </c>
      <c r="F37" s="7">
        <v>42</v>
      </c>
      <c r="G37" s="8">
        <v>41.98</v>
      </c>
      <c r="H37" s="7">
        <v>128</v>
      </c>
      <c r="I37" s="8">
        <v>47</v>
      </c>
    </row>
    <row r="38" spans="1:9" x14ac:dyDescent="0.25">
      <c r="A38" s="5">
        <v>29</v>
      </c>
      <c r="B38" s="6" t="s">
        <v>96</v>
      </c>
      <c r="C38" s="7">
        <v>0</v>
      </c>
      <c r="D38" s="7">
        <v>0</v>
      </c>
      <c r="E38" s="8">
        <v>0</v>
      </c>
      <c r="F38" s="7">
        <v>0</v>
      </c>
      <c r="G38" s="8">
        <v>0</v>
      </c>
      <c r="H38" s="7">
        <v>0</v>
      </c>
      <c r="I38" s="8">
        <v>0</v>
      </c>
    </row>
    <row r="39" spans="1:9" x14ac:dyDescent="0.25">
      <c r="A39" s="5">
        <v>30</v>
      </c>
      <c r="B39" s="6" t="s">
        <v>97</v>
      </c>
      <c r="C39" s="7">
        <v>0</v>
      </c>
      <c r="D39" s="7">
        <v>0</v>
      </c>
      <c r="E39" s="8">
        <v>0</v>
      </c>
      <c r="F39" s="7">
        <v>0</v>
      </c>
      <c r="G39" s="8">
        <v>0</v>
      </c>
      <c r="H39" s="7">
        <v>0</v>
      </c>
      <c r="I39" s="8">
        <v>0</v>
      </c>
    </row>
    <row r="40" spans="1:9" x14ac:dyDescent="0.25">
      <c r="A40" s="5">
        <v>31</v>
      </c>
      <c r="B40" s="6" t="s">
        <v>98</v>
      </c>
      <c r="C40" s="7">
        <v>0</v>
      </c>
      <c r="D40" s="7">
        <v>0</v>
      </c>
      <c r="E40" s="8">
        <v>0</v>
      </c>
      <c r="F40" s="7">
        <v>0</v>
      </c>
      <c r="G40" s="8">
        <v>0</v>
      </c>
      <c r="H40" s="7">
        <v>0</v>
      </c>
      <c r="I40" s="8">
        <v>0</v>
      </c>
    </row>
    <row r="41" spans="1:9" x14ac:dyDescent="0.25">
      <c r="A41" s="5">
        <v>32</v>
      </c>
      <c r="B41" s="6" t="s">
        <v>99</v>
      </c>
      <c r="C41" s="7">
        <v>0</v>
      </c>
      <c r="D41" s="7">
        <v>0</v>
      </c>
      <c r="E41" s="8">
        <v>0</v>
      </c>
      <c r="F41" s="7">
        <v>0</v>
      </c>
      <c r="G41" s="8">
        <v>0</v>
      </c>
      <c r="H41" s="7">
        <v>0</v>
      </c>
      <c r="I41" s="8">
        <v>0</v>
      </c>
    </row>
    <row r="42" spans="1:9" x14ac:dyDescent="0.25">
      <c r="A42" s="5">
        <v>33</v>
      </c>
      <c r="B42" s="6" t="s">
        <v>100</v>
      </c>
      <c r="C42" s="7">
        <v>137</v>
      </c>
      <c r="D42" s="7">
        <v>20</v>
      </c>
      <c r="E42" s="8">
        <v>10</v>
      </c>
      <c r="F42" s="7">
        <v>17</v>
      </c>
      <c r="G42" s="8">
        <v>8.5</v>
      </c>
      <c r="H42" s="7">
        <v>0</v>
      </c>
      <c r="I42" s="8">
        <v>117</v>
      </c>
    </row>
    <row r="43" spans="1:9" x14ac:dyDescent="0.25">
      <c r="A43" s="5">
        <v>34</v>
      </c>
      <c r="B43" s="6" t="s">
        <v>101</v>
      </c>
      <c r="C43" s="7">
        <v>0</v>
      </c>
      <c r="D43" s="7">
        <v>0</v>
      </c>
      <c r="E43" s="8">
        <v>0</v>
      </c>
      <c r="F43" s="7">
        <v>0</v>
      </c>
      <c r="G43" s="8">
        <v>0</v>
      </c>
      <c r="H43" s="7">
        <v>0</v>
      </c>
      <c r="I43" s="8">
        <v>0</v>
      </c>
    </row>
    <row r="44" spans="1:9" x14ac:dyDescent="0.25">
      <c r="A44" s="5">
        <v>35</v>
      </c>
      <c r="B44" s="6" t="s">
        <v>102</v>
      </c>
      <c r="C44" s="7">
        <v>0</v>
      </c>
      <c r="D44" s="7">
        <v>0</v>
      </c>
      <c r="E44" s="8">
        <v>0</v>
      </c>
      <c r="F44" s="7">
        <v>0</v>
      </c>
      <c r="G44" s="8">
        <v>0</v>
      </c>
      <c r="H44" s="7">
        <v>0</v>
      </c>
      <c r="I44" s="8">
        <v>0</v>
      </c>
    </row>
    <row r="45" spans="1:9" x14ac:dyDescent="0.25">
      <c r="A45" s="5">
        <v>36</v>
      </c>
      <c r="B45" s="6" t="s">
        <v>103</v>
      </c>
      <c r="C45" s="7">
        <v>0</v>
      </c>
      <c r="D45" s="7">
        <v>0</v>
      </c>
      <c r="E45" s="8">
        <v>0</v>
      </c>
      <c r="F45" s="7">
        <v>0</v>
      </c>
      <c r="G45" s="8">
        <v>0</v>
      </c>
      <c r="H45" s="7">
        <v>0</v>
      </c>
      <c r="I45" s="8">
        <v>0</v>
      </c>
    </row>
    <row r="46" spans="1:9" x14ac:dyDescent="0.25">
      <c r="A46" s="5">
        <v>37</v>
      </c>
      <c r="B46" s="6" t="s">
        <v>104</v>
      </c>
      <c r="C46" s="7">
        <v>0</v>
      </c>
      <c r="D46" s="7">
        <v>0</v>
      </c>
      <c r="E46" s="8">
        <v>0</v>
      </c>
      <c r="F46" s="7">
        <v>0</v>
      </c>
      <c r="G46" s="8">
        <v>0</v>
      </c>
      <c r="H46" s="7">
        <v>0</v>
      </c>
      <c r="I46" s="8">
        <v>0</v>
      </c>
    </row>
    <row r="47" spans="1:9" x14ac:dyDescent="0.25">
      <c r="A47" s="194" t="s">
        <v>105</v>
      </c>
      <c r="B47" s="194"/>
      <c r="C47" s="18">
        <f t="shared" ref="C47:I47" si="1">SUM(C21:C46)</f>
        <v>3362</v>
      </c>
      <c r="D47" s="18">
        <f t="shared" si="1"/>
        <v>244</v>
      </c>
      <c r="E47" s="19">
        <f t="shared" si="1"/>
        <v>219.08</v>
      </c>
      <c r="F47" s="18">
        <f t="shared" si="1"/>
        <v>472</v>
      </c>
      <c r="G47" s="19">
        <f t="shared" si="1"/>
        <v>388.12000000000006</v>
      </c>
      <c r="H47" s="18">
        <f t="shared" si="1"/>
        <v>659</v>
      </c>
      <c r="I47" s="18">
        <f t="shared" si="1"/>
        <v>2241</v>
      </c>
    </row>
    <row r="48" spans="1:9" x14ac:dyDescent="0.25">
      <c r="A48" s="194" t="s">
        <v>106</v>
      </c>
      <c r="B48" s="194"/>
      <c r="C48" s="18">
        <f t="shared" ref="C48:I48" si="2">SUM(C20,C47)</f>
        <v>133321</v>
      </c>
      <c r="D48" s="18">
        <f t="shared" si="2"/>
        <v>49605</v>
      </c>
      <c r="E48" s="19">
        <f t="shared" si="2"/>
        <v>44972.18</v>
      </c>
      <c r="F48" s="18">
        <f t="shared" si="2"/>
        <v>46748</v>
      </c>
      <c r="G48" s="19">
        <f t="shared" si="2"/>
        <v>40921.450000000004</v>
      </c>
      <c r="H48" s="18">
        <f t="shared" si="2"/>
        <v>1934</v>
      </c>
      <c r="I48" s="18">
        <f t="shared" si="2"/>
        <v>81560</v>
      </c>
    </row>
    <row r="49" spans="1:9" x14ac:dyDescent="0.25">
      <c r="A49" s="194" t="s">
        <v>107</v>
      </c>
      <c r="B49" s="194"/>
      <c r="C49" s="194"/>
      <c r="D49" s="194"/>
      <c r="E49" s="194"/>
      <c r="F49" s="194"/>
      <c r="G49" s="194"/>
      <c r="H49" s="194"/>
      <c r="I49" s="194"/>
    </row>
    <row r="50" spans="1:9" x14ac:dyDescent="0.25">
      <c r="A50" s="5">
        <v>38</v>
      </c>
      <c r="B50" s="6" t="s">
        <v>108</v>
      </c>
      <c r="C50" s="7">
        <v>27768</v>
      </c>
      <c r="D50" s="7">
        <v>7405</v>
      </c>
      <c r="E50" s="8">
        <v>5915.26</v>
      </c>
      <c r="F50" s="7">
        <v>6931</v>
      </c>
      <c r="G50" s="8">
        <v>5557</v>
      </c>
      <c r="H50" s="7">
        <v>244</v>
      </c>
      <c r="I50" s="8">
        <v>20119</v>
      </c>
    </row>
    <row r="51" spans="1:9" x14ac:dyDescent="0.25">
      <c r="A51" s="194" t="s">
        <v>109</v>
      </c>
      <c r="B51" s="194"/>
      <c r="C51" s="18">
        <f t="shared" ref="C51:I51" si="3">SUM(C49:C50)</f>
        <v>27768</v>
      </c>
      <c r="D51" s="18">
        <f t="shared" si="3"/>
        <v>7405</v>
      </c>
      <c r="E51" s="19">
        <f t="shared" si="3"/>
        <v>5915.26</v>
      </c>
      <c r="F51" s="18">
        <f t="shared" si="3"/>
        <v>6931</v>
      </c>
      <c r="G51" s="19">
        <f t="shared" si="3"/>
        <v>5557</v>
      </c>
      <c r="H51" s="18">
        <f t="shared" si="3"/>
        <v>244</v>
      </c>
      <c r="I51" s="18">
        <f t="shared" si="3"/>
        <v>20119</v>
      </c>
    </row>
    <row r="52" spans="1:9" x14ac:dyDescent="0.25">
      <c r="A52" s="194" t="s">
        <v>110</v>
      </c>
      <c r="B52" s="194"/>
      <c r="C52" s="194"/>
      <c r="D52" s="194"/>
      <c r="E52" s="194"/>
      <c r="F52" s="194"/>
      <c r="G52" s="194"/>
      <c r="H52" s="194"/>
      <c r="I52" s="194"/>
    </row>
    <row r="53" spans="1:9" x14ac:dyDescent="0.25">
      <c r="A53" s="5">
        <v>39</v>
      </c>
      <c r="B53" s="6" t="s">
        <v>111</v>
      </c>
      <c r="C53" s="7">
        <v>0</v>
      </c>
      <c r="D53" s="7">
        <v>0</v>
      </c>
      <c r="E53" s="8">
        <v>0</v>
      </c>
      <c r="F53" s="7">
        <v>0</v>
      </c>
      <c r="G53" s="8">
        <v>0</v>
      </c>
      <c r="H53" s="7">
        <v>0</v>
      </c>
      <c r="I53" s="8">
        <v>0</v>
      </c>
    </row>
    <row r="54" spans="1:9" x14ac:dyDescent="0.25">
      <c r="A54" s="5">
        <v>40</v>
      </c>
      <c r="B54" s="6" t="s">
        <v>112</v>
      </c>
      <c r="C54" s="7">
        <v>0</v>
      </c>
      <c r="D54" s="7">
        <v>0</v>
      </c>
      <c r="E54" s="8">
        <v>0</v>
      </c>
      <c r="F54" s="7">
        <v>0</v>
      </c>
      <c r="G54" s="8">
        <v>0</v>
      </c>
      <c r="H54" s="7">
        <v>0</v>
      </c>
      <c r="I54" s="8">
        <v>0</v>
      </c>
    </row>
    <row r="55" spans="1:9" x14ac:dyDescent="0.25">
      <c r="A55" s="192"/>
      <c r="B55" s="193" t="s">
        <v>113</v>
      </c>
      <c r="C55" s="18">
        <f t="shared" ref="C55:I55" si="4">SUM(C52:C54)</f>
        <v>0</v>
      </c>
      <c r="D55" s="18">
        <f t="shared" si="4"/>
        <v>0</v>
      </c>
      <c r="E55" s="19">
        <f t="shared" si="4"/>
        <v>0</v>
      </c>
      <c r="F55" s="18">
        <f t="shared" si="4"/>
        <v>0</v>
      </c>
      <c r="G55" s="19">
        <f t="shared" si="4"/>
        <v>0</v>
      </c>
      <c r="H55" s="18">
        <f t="shared" si="4"/>
        <v>0</v>
      </c>
      <c r="I55" s="18">
        <f t="shared" si="4"/>
        <v>0</v>
      </c>
    </row>
    <row r="56" spans="1:9" x14ac:dyDescent="0.25">
      <c r="A56" s="194" t="s">
        <v>114</v>
      </c>
      <c r="B56" s="194"/>
      <c r="C56" s="194"/>
      <c r="D56" s="194"/>
      <c r="E56" s="194"/>
      <c r="F56" s="194"/>
      <c r="G56" s="194"/>
      <c r="H56" s="194"/>
      <c r="I56" s="194"/>
    </row>
    <row r="57" spans="1:9" x14ac:dyDescent="0.25">
      <c r="A57" s="5">
        <v>41</v>
      </c>
      <c r="B57" s="6" t="s">
        <v>115</v>
      </c>
      <c r="C57" s="7">
        <v>105</v>
      </c>
      <c r="D57" s="7">
        <v>3</v>
      </c>
      <c r="E57" s="8">
        <v>2.5</v>
      </c>
      <c r="F57" s="7">
        <v>3</v>
      </c>
      <c r="G57" s="8">
        <v>2.5</v>
      </c>
      <c r="H57" s="7">
        <v>3</v>
      </c>
      <c r="I57" s="8">
        <v>99</v>
      </c>
    </row>
    <row r="58" spans="1:9" x14ac:dyDescent="0.25">
      <c r="A58" s="5">
        <v>42</v>
      </c>
      <c r="B58" s="6" t="s">
        <v>116</v>
      </c>
      <c r="C58" s="7">
        <v>0</v>
      </c>
      <c r="D58" s="7">
        <v>0</v>
      </c>
      <c r="E58" s="8">
        <v>0</v>
      </c>
      <c r="F58" s="7">
        <v>0</v>
      </c>
      <c r="G58" s="8">
        <v>0</v>
      </c>
      <c r="H58" s="7">
        <v>0</v>
      </c>
      <c r="I58" s="8">
        <v>0</v>
      </c>
    </row>
    <row r="59" spans="1:9" x14ac:dyDescent="0.25">
      <c r="A59" s="5">
        <v>43</v>
      </c>
      <c r="B59" s="6" t="s">
        <v>117</v>
      </c>
      <c r="C59" s="7">
        <v>0</v>
      </c>
      <c r="D59" s="7">
        <v>0</v>
      </c>
      <c r="E59" s="8">
        <v>0</v>
      </c>
      <c r="F59" s="7">
        <v>0</v>
      </c>
      <c r="G59" s="8">
        <v>0</v>
      </c>
      <c r="H59" s="7">
        <v>0</v>
      </c>
      <c r="I59" s="8">
        <v>0</v>
      </c>
    </row>
    <row r="60" spans="1:9" x14ac:dyDescent="0.25">
      <c r="A60" s="5">
        <v>44</v>
      </c>
      <c r="B60" s="6" t="s">
        <v>118</v>
      </c>
      <c r="C60" s="7">
        <v>0</v>
      </c>
      <c r="D60" s="7">
        <v>0</v>
      </c>
      <c r="E60" s="8">
        <v>0</v>
      </c>
      <c r="F60" s="7">
        <v>0</v>
      </c>
      <c r="G60" s="8">
        <v>0</v>
      </c>
      <c r="H60" s="7">
        <v>0</v>
      </c>
      <c r="I60" s="8">
        <v>0</v>
      </c>
    </row>
    <row r="61" spans="1:9" x14ac:dyDescent="0.25">
      <c r="A61" s="5">
        <v>45</v>
      </c>
      <c r="B61" s="6" t="s">
        <v>119</v>
      </c>
      <c r="C61" s="7">
        <v>0</v>
      </c>
      <c r="D61" s="7">
        <v>0</v>
      </c>
      <c r="E61" s="8">
        <v>0</v>
      </c>
      <c r="F61" s="7">
        <v>0</v>
      </c>
      <c r="G61" s="8">
        <v>0</v>
      </c>
      <c r="H61" s="7">
        <v>0</v>
      </c>
      <c r="I61" s="8">
        <v>0</v>
      </c>
    </row>
    <row r="62" spans="1:9" x14ac:dyDescent="0.25">
      <c r="A62" s="5">
        <v>46</v>
      </c>
      <c r="B62" s="6" t="s">
        <v>120</v>
      </c>
      <c r="C62" s="7">
        <v>0</v>
      </c>
      <c r="D62" s="7">
        <v>0</v>
      </c>
      <c r="E62" s="8">
        <v>0</v>
      </c>
      <c r="F62" s="7">
        <v>0</v>
      </c>
      <c r="G62" s="8">
        <v>0</v>
      </c>
      <c r="H62" s="7">
        <v>0</v>
      </c>
      <c r="I62" s="8">
        <v>0</v>
      </c>
    </row>
    <row r="63" spans="1:9" x14ac:dyDescent="0.25">
      <c r="A63" s="5">
        <v>47</v>
      </c>
      <c r="B63" s="6" t="s">
        <v>121</v>
      </c>
      <c r="C63" s="7">
        <v>0</v>
      </c>
      <c r="D63" s="7">
        <v>0</v>
      </c>
      <c r="E63" s="8">
        <v>0</v>
      </c>
      <c r="F63" s="7">
        <v>0</v>
      </c>
      <c r="G63" s="8">
        <v>0</v>
      </c>
      <c r="H63" s="7">
        <v>0</v>
      </c>
      <c r="I63" s="8">
        <v>0</v>
      </c>
    </row>
    <row r="64" spans="1:9" x14ac:dyDescent="0.25">
      <c r="A64" s="5">
        <v>48</v>
      </c>
      <c r="B64" s="6" t="s">
        <v>122</v>
      </c>
      <c r="C64" s="7">
        <v>0</v>
      </c>
      <c r="D64" s="7">
        <v>0</v>
      </c>
      <c r="E64" s="8">
        <v>0</v>
      </c>
      <c r="F64" s="7">
        <v>0</v>
      </c>
      <c r="G64" s="8">
        <v>0</v>
      </c>
      <c r="H64" s="7">
        <v>0</v>
      </c>
      <c r="I64" s="8">
        <v>0</v>
      </c>
    </row>
    <row r="65" spans="1:9" x14ac:dyDescent="0.25">
      <c r="A65" s="5">
        <v>49</v>
      </c>
      <c r="B65" s="6" t="s">
        <v>123</v>
      </c>
      <c r="C65" s="7">
        <v>0</v>
      </c>
      <c r="D65" s="7">
        <v>0</v>
      </c>
      <c r="E65" s="8">
        <v>0</v>
      </c>
      <c r="F65" s="7">
        <v>0</v>
      </c>
      <c r="G65" s="8">
        <v>0</v>
      </c>
      <c r="H65" s="7">
        <v>0</v>
      </c>
      <c r="I65" s="8">
        <v>0</v>
      </c>
    </row>
    <row r="66" spans="1:9" x14ac:dyDescent="0.25">
      <c r="A66" s="194" t="s">
        <v>124</v>
      </c>
      <c r="B66" s="194"/>
      <c r="C66" s="18">
        <f t="shared" ref="C66:I66" si="5">SUM(C56:C65)</f>
        <v>105</v>
      </c>
      <c r="D66" s="18">
        <f t="shared" si="5"/>
        <v>3</v>
      </c>
      <c r="E66" s="19">
        <f t="shared" si="5"/>
        <v>2.5</v>
      </c>
      <c r="F66" s="18">
        <f t="shared" si="5"/>
        <v>3</v>
      </c>
      <c r="G66" s="19">
        <f t="shared" si="5"/>
        <v>2.5</v>
      </c>
      <c r="H66" s="18">
        <f t="shared" si="5"/>
        <v>3</v>
      </c>
      <c r="I66" s="18">
        <f t="shared" si="5"/>
        <v>99</v>
      </c>
    </row>
    <row r="67" spans="1:9" x14ac:dyDescent="0.25">
      <c r="A67" s="194" t="s">
        <v>52</v>
      </c>
      <c r="B67" s="194"/>
      <c r="C67" s="18">
        <f>SUM(C48,C51,C55,C66)</f>
        <v>161194</v>
      </c>
      <c r="D67" s="18">
        <f t="shared" ref="D67:I67" si="6">SUM(D48,D51,D55,D66)</f>
        <v>57013</v>
      </c>
      <c r="E67" s="19">
        <f t="shared" si="6"/>
        <v>50889.94</v>
      </c>
      <c r="F67" s="18">
        <f t="shared" si="6"/>
        <v>53682</v>
      </c>
      <c r="G67" s="19">
        <f t="shared" si="6"/>
        <v>46480.950000000004</v>
      </c>
      <c r="H67" s="18">
        <f t="shared" si="6"/>
        <v>2181</v>
      </c>
      <c r="I67" s="18">
        <f t="shared" si="6"/>
        <v>101778</v>
      </c>
    </row>
  </sheetData>
  <mergeCells count="19">
    <mergeCell ref="A49:I49"/>
    <mergeCell ref="A1:I1"/>
    <mergeCell ref="A2:I2"/>
    <mergeCell ref="A3:I3"/>
    <mergeCell ref="A5:A6"/>
    <mergeCell ref="B5:B6"/>
    <mergeCell ref="D5:E5"/>
    <mergeCell ref="F5:G5"/>
    <mergeCell ref="A7:I7"/>
    <mergeCell ref="A20:B20"/>
    <mergeCell ref="A21:I21"/>
    <mergeCell ref="A47:B47"/>
    <mergeCell ref="A48:B48"/>
    <mergeCell ref="A4:I4"/>
    <mergeCell ref="A51:B51"/>
    <mergeCell ref="A56:I56"/>
    <mergeCell ref="A66:B66"/>
    <mergeCell ref="A67:B67"/>
    <mergeCell ref="A52:I5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31B2A-FCAD-430B-AB7C-7A0D0A889CD6}">
  <dimension ref="A1:J74"/>
  <sheetViews>
    <sheetView workbookViewId="0">
      <selection activeCell="N16" sqref="N16"/>
    </sheetView>
  </sheetViews>
  <sheetFormatPr defaultRowHeight="15" x14ac:dyDescent="0.25"/>
  <cols>
    <col min="2" max="2" width="42.5703125" bestFit="1" customWidth="1"/>
  </cols>
  <sheetData>
    <row r="1" spans="1:10" ht="15.75" x14ac:dyDescent="0.25">
      <c r="A1" s="231" t="s">
        <v>53</v>
      </c>
      <c r="B1" s="231"/>
      <c r="C1" s="231"/>
      <c r="D1" s="231"/>
      <c r="E1" s="231"/>
      <c r="F1" s="231"/>
      <c r="G1" s="231"/>
      <c r="H1" s="231"/>
      <c r="I1" s="231"/>
      <c r="J1" s="231"/>
    </row>
    <row r="2" spans="1:10" ht="15.75" x14ac:dyDescent="0.25">
      <c r="A2" s="231" t="s">
        <v>54</v>
      </c>
      <c r="B2" s="231"/>
      <c r="C2" s="231"/>
      <c r="D2" s="231"/>
      <c r="E2" s="231"/>
      <c r="F2" s="231"/>
      <c r="G2" s="231"/>
      <c r="H2" s="231"/>
      <c r="I2" s="231"/>
      <c r="J2" s="231"/>
    </row>
    <row r="3" spans="1:10" ht="15.75" x14ac:dyDescent="0.25">
      <c r="A3" s="231" t="s">
        <v>131</v>
      </c>
      <c r="B3" s="231"/>
      <c r="C3" s="231"/>
      <c r="D3" s="231"/>
      <c r="E3" s="231"/>
      <c r="F3" s="231"/>
      <c r="G3" s="231"/>
      <c r="H3" s="231"/>
      <c r="I3" s="231"/>
      <c r="J3" s="231"/>
    </row>
    <row r="4" spans="1:10" ht="15.75" x14ac:dyDescent="0.25">
      <c r="A4" s="231" t="s">
        <v>313</v>
      </c>
      <c r="B4" s="231"/>
      <c r="C4" s="231"/>
      <c r="D4" s="231"/>
      <c r="E4" s="231"/>
      <c r="F4" s="231"/>
      <c r="G4" s="231"/>
      <c r="H4" s="231"/>
      <c r="I4" s="231"/>
      <c r="J4" s="231"/>
    </row>
    <row r="5" spans="1:10" ht="15.75" x14ac:dyDescent="0.25">
      <c r="A5" s="47"/>
      <c r="B5" s="48"/>
      <c r="C5" s="47"/>
      <c r="D5" s="49"/>
      <c r="E5" s="47"/>
      <c r="F5" s="49"/>
      <c r="G5" s="232" t="s">
        <v>56</v>
      </c>
      <c r="H5" s="232"/>
      <c r="I5" s="50" t="s">
        <v>130</v>
      </c>
      <c r="J5" s="49"/>
    </row>
    <row r="6" spans="1:10" ht="15" customHeight="1" x14ac:dyDescent="0.25">
      <c r="A6" s="226" t="s">
        <v>57</v>
      </c>
      <c r="B6" s="230" t="s">
        <v>58</v>
      </c>
      <c r="C6" s="226" t="s">
        <v>132</v>
      </c>
      <c r="D6" s="226"/>
      <c r="E6" s="226"/>
      <c r="F6" s="226"/>
      <c r="G6" s="226" t="s">
        <v>133</v>
      </c>
      <c r="H6" s="226"/>
      <c r="I6" s="226"/>
      <c r="J6" s="226"/>
    </row>
    <row r="7" spans="1:10" ht="15" customHeight="1" x14ac:dyDescent="0.25">
      <c r="A7" s="226"/>
      <c r="B7" s="230"/>
      <c r="C7" s="226" t="s">
        <v>61</v>
      </c>
      <c r="D7" s="226"/>
      <c r="E7" s="226" t="s">
        <v>62</v>
      </c>
      <c r="F7" s="226"/>
      <c r="G7" s="226" t="s">
        <v>61</v>
      </c>
      <c r="H7" s="226"/>
      <c r="I7" s="226" t="s">
        <v>62</v>
      </c>
      <c r="J7" s="226"/>
    </row>
    <row r="8" spans="1:10" ht="15.75" x14ac:dyDescent="0.25">
      <c r="A8" s="226"/>
      <c r="B8" s="230"/>
      <c r="C8" s="51" t="s">
        <v>63</v>
      </c>
      <c r="D8" s="52" t="s">
        <v>64</v>
      </c>
      <c r="E8" s="51" t="s">
        <v>63</v>
      </c>
      <c r="F8" s="52" t="s">
        <v>64</v>
      </c>
      <c r="G8" s="51" t="s">
        <v>63</v>
      </c>
      <c r="H8" s="52" t="s">
        <v>64</v>
      </c>
      <c r="I8" s="51" t="s">
        <v>63</v>
      </c>
      <c r="J8" s="52" t="s">
        <v>64</v>
      </c>
    </row>
    <row r="9" spans="1:10" ht="15.75" x14ac:dyDescent="0.25">
      <c r="A9" s="227" t="s">
        <v>65</v>
      </c>
      <c r="B9" s="228"/>
      <c r="C9" s="228"/>
      <c r="D9" s="228"/>
      <c r="E9" s="228"/>
      <c r="F9" s="228"/>
      <c r="G9" s="228"/>
      <c r="H9" s="228"/>
      <c r="I9" s="228"/>
      <c r="J9" s="229"/>
    </row>
    <row r="10" spans="1:10" ht="15.75" x14ac:dyDescent="0.25">
      <c r="A10" s="53">
        <v>1</v>
      </c>
      <c r="B10" s="54" t="s">
        <v>66</v>
      </c>
      <c r="C10" s="53">
        <v>3213</v>
      </c>
      <c r="D10" s="55">
        <v>9357.9</v>
      </c>
      <c r="E10" s="53">
        <v>3152</v>
      </c>
      <c r="F10" s="55">
        <v>9254.9599999999991</v>
      </c>
      <c r="G10" s="53">
        <v>21365</v>
      </c>
      <c r="H10" s="55">
        <v>53727.41</v>
      </c>
      <c r="I10" s="53">
        <v>21130</v>
      </c>
      <c r="J10" s="55">
        <v>53136.4</v>
      </c>
    </row>
    <row r="11" spans="1:10" ht="15.75" x14ac:dyDescent="0.25">
      <c r="A11" s="53">
        <v>2</v>
      </c>
      <c r="B11" s="54" t="s">
        <v>67</v>
      </c>
      <c r="C11" s="53">
        <v>2594</v>
      </c>
      <c r="D11" s="55">
        <v>5781</v>
      </c>
      <c r="E11" s="53">
        <v>2594</v>
      </c>
      <c r="F11" s="55">
        <v>5781</v>
      </c>
      <c r="G11" s="53">
        <v>17962</v>
      </c>
      <c r="H11" s="55">
        <v>38463</v>
      </c>
      <c r="I11" s="53">
        <v>17962</v>
      </c>
      <c r="J11" s="55">
        <v>38463</v>
      </c>
    </row>
    <row r="12" spans="1:10" ht="15.75" x14ac:dyDescent="0.25">
      <c r="A12" s="53">
        <v>3</v>
      </c>
      <c r="B12" s="54" t="s">
        <v>68</v>
      </c>
      <c r="C12" s="53">
        <v>4012</v>
      </c>
      <c r="D12" s="55">
        <v>14046.02</v>
      </c>
      <c r="E12" s="53">
        <v>3984</v>
      </c>
      <c r="F12" s="55">
        <v>13962.94</v>
      </c>
      <c r="G12" s="53">
        <v>5489</v>
      </c>
      <c r="H12" s="55">
        <v>12354.33</v>
      </c>
      <c r="I12" s="53">
        <v>5428</v>
      </c>
      <c r="J12" s="55">
        <v>12223.6</v>
      </c>
    </row>
    <row r="13" spans="1:10" ht="15.75" x14ac:dyDescent="0.25">
      <c r="A13" s="53">
        <v>4</v>
      </c>
      <c r="B13" s="54" t="s">
        <v>69</v>
      </c>
      <c r="C13" s="53">
        <v>101</v>
      </c>
      <c r="D13" s="55">
        <v>222.83</v>
      </c>
      <c r="E13" s="53">
        <v>101</v>
      </c>
      <c r="F13" s="55">
        <v>222.83</v>
      </c>
      <c r="G13" s="53">
        <v>299</v>
      </c>
      <c r="H13" s="55">
        <v>398.97</v>
      </c>
      <c r="I13" s="53">
        <v>297</v>
      </c>
      <c r="J13" s="55">
        <v>398.97</v>
      </c>
    </row>
    <row r="14" spans="1:10" ht="15.75" x14ac:dyDescent="0.25">
      <c r="A14" s="53">
        <v>5</v>
      </c>
      <c r="B14" s="54" t="s">
        <v>70</v>
      </c>
      <c r="C14" s="53">
        <v>65</v>
      </c>
      <c r="D14" s="55">
        <v>175</v>
      </c>
      <c r="E14" s="53">
        <v>59</v>
      </c>
      <c r="F14" s="55">
        <v>159</v>
      </c>
      <c r="G14" s="53">
        <v>1208</v>
      </c>
      <c r="H14" s="55">
        <v>2584</v>
      </c>
      <c r="I14" s="53">
        <v>1208</v>
      </c>
      <c r="J14" s="55">
        <v>2584</v>
      </c>
    </row>
    <row r="15" spans="1:10" ht="15.75" x14ac:dyDescent="0.25">
      <c r="A15" s="53">
        <v>6</v>
      </c>
      <c r="B15" s="54" t="s">
        <v>71</v>
      </c>
      <c r="C15" s="53">
        <v>127</v>
      </c>
      <c r="D15" s="55">
        <v>220.5</v>
      </c>
      <c r="E15" s="53">
        <v>98</v>
      </c>
      <c r="F15" s="55">
        <v>169</v>
      </c>
      <c r="G15" s="53">
        <v>1214</v>
      </c>
      <c r="H15" s="55">
        <v>1620.78</v>
      </c>
      <c r="I15" s="53">
        <v>905</v>
      </c>
      <c r="J15" s="55">
        <v>739.07</v>
      </c>
    </row>
    <row r="16" spans="1:10" ht="15.75" x14ac:dyDescent="0.25">
      <c r="A16" s="53">
        <v>7</v>
      </c>
      <c r="B16" s="54" t="s">
        <v>72</v>
      </c>
      <c r="C16" s="53">
        <v>421</v>
      </c>
      <c r="D16" s="55">
        <v>1115.67</v>
      </c>
      <c r="E16" s="53">
        <v>421</v>
      </c>
      <c r="F16" s="55">
        <v>1115.67</v>
      </c>
      <c r="G16" s="53">
        <v>5097</v>
      </c>
      <c r="H16" s="55">
        <v>13458.42</v>
      </c>
      <c r="I16" s="53">
        <v>5097</v>
      </c>
      <c r="J16" s="55">
        <v>13458.42</v>
      </c>
    </row>
    <row r="17" spans="1:10" ht="15.75" x14ac:dyDescent="0.25">
      <c r="A17" s="53">
        <v>8</v>
      </c>
      <c r="B17" s="54" t="s">
        <v>73</v>
      </c>
      <c r="C17" s="53">
        <v>15</v>
      </c>
      <c r="D17" s="55">
        <v>24.5</v>
      </c>
      <c r="E17" s="53">
        <v>15</v>
      </c>
      <c r="F17" s="55">
        <v>24.5</v>
      </c>
      <c r="G17" s="53">
        <v>48</v>
      </c>
      <c r="H17" s="55">
        <v>50</v>
      </c>
      <c r="I17" s="53">
        <v>48</v>
      </c>
      <c r="J17" s="55">
        <v>50</v>
      </c>
    </row>
    <row r="18" spans="1:10" ht="15.75" x14ac:dyDescent="0.25">
      <c r="A18" s="53">
        <v>9</v>
      </c>
      <c r="B18" s="54" t="s">
        <v>74</v>
      </c>
      <c r="C18" s="53">
        <v>0</v>
      </c>
      <c r="D18" s="55">
        <v>0</v>
      </c>
      <c r="E18" s="53">
        <v>0</v>
      </c>
      <c r="F18" s="55">
        <v>0</v>
      </c>
      <c r="G18" s="53">
        <v>6</v>
      </c>
      <c r="H18" s="55">
        <v>22.97</v>
      </c>
      <c r="I18" s="53">
        <v>6</v>
      </c>
      <c r="J18" s="55">
        <v>22.97</v>
      </c>
    </row>
    <row r="19" spans="1:10" ht="15.75" x14ac:dyDescent="0.25">
      <c r="A19" s="53">
        <v>10</v>
      </c>
      <c r="B19" s="54" t="s">
        <v>75</v>
      </c>
      <c r="C19" s="53">
        <v>6910</v>
      </c>
      <c r="D19" s="55">
        <v>15574.4</v>
      </c>
      <c r="E19" s="53">
        <v>6910</v>
      </c>
      <c r="F19" s="55">
        <v>15574.4</v>
      </c>
      <c r="G19" s="53">
        <v>7763</v>
      </c>
      <c r="H19" s="55">
        <v>15464.8</v>
      </c>
      <c r="I19" s="53">
        <v>7763</v>
      </c>
      <c r="J19" s="55">
        <v>15464.8</v>
      </c>
    </row>
    <row r="20" spans="1:10" ht="15.75" x14ac:dyDescent="0.25">
      <c r="A20" s="53">
        <v>11</v>
      </c>
      <c r="B20" s="54" t="s">
        <v>76</v>
      </c>
      <c r="C20" s="53">
        <v>104</v>
      </c>
      <c r="D20" s="55">
        <v>579.36</v>
      </c>
      <c r="E20" s="53">
        <v>104</v>
      </c>
      <c r="F20" s="55">
        <v>579.36</v>
      </c>
      <c r="G20" s="53">
        <v>2577</v>
      </c>
      <c r="H20" s="55">
        <v>3752</v>
      </c>
      <c r="I20" s="53">
        <v>2577</v>
      </c>
      <c r="J20" s="55">
        <v>3752</v>
      </c>
    </row>
    <row r="21" spans="1:10" ht="15.75" x14ac:dyDescent="0.25">
      <c r="A21" s="53">
        <v>12</v>
      </c>
      <c r="B21" s="54" t="s">
        <v>77</v>
      </c>
      <c r="C21" s="53">
        <v>65</v>
      </c>
      <c r="D21" s="55">
        <v>226</v>
      </c>
      <c r="E21" s="53">
        <v>65</v>
      </c>
      <c r="F21" s="55">
        <v>226</v>
      </c>
      <c r="G21" s="53">
        <v>862</v>
      </c>
      <c r="H21" s="55">
        <v>1070.03</v>
      </c>
      <c r="I21" s="53">
        <v>862</v>
      </c>
      <c r="J21" s="55">
        <v>1070.03</v>
      </c>
    </row>
    <row r="22" spans="1:10" ht="15.75" x14ac:dyDescent="0.25">
      <c r="A22" s="56"/>
      <c r="B22" s="57" t="s">
        <v>78</v>
      </c>
      <c r="C22" s="56">
        <f t="shared" ref="C22:J22" si="0">SUM(C10:C21)</f>
        <v>17627</v>
      </c>
      <c r="D22" s="58">
        <f t="shared" si="0"/>
        <v>47323.18</v>
      </c>
      <c r="E22" s="56">
        <f t="shared" si="0"/>
        <v>17503</v>
      </c>
      <c r="F22" s="58">
        <f t="shared" si="0"/>
        <v>47069.66</v>
      </c>
      <c r="G22" s="56">
        <f t="shared" si="0"/>
        <v>63890</v>
      </c>
      <c r="H22" s="58">
        <f t="shared" si="0"/>
        <v>142966.71</v>
      </c>
      <c r="I22" s="56">
        <f t="shared" si="0"/>
        <v>63283</v>
      </c>
      <c r="J22" s="58">
        <f t="shared" si="0"/>
        <v>141363.26</v>
      </c>
    </row>
    <row r="23" spans="1:10" ht="15.75" x14ac:dyDescent="0.25">
      <c r="A23" s="56"/>
      <c r="B23" s="223" t="s">
        <v>79</v>
      </c>
      <c r="C23" s="224"/>
      <c r="D23" s="225"/>
      <c r="E23" s="224"/>
      <c r="F23" s="225"/>
      <c r="G23" s="224"/>
      <c r="H23" s="225"/>
      <c r="I23" s="224"/>
      <c r="J23" s="225"/>
    </row>
    <row r="24" spans="1:10" ht="15.75" x14ac:dyDescent="0.25">
      <c r="A24" s="53">
        <v>13</v>
      </c>
      <c r="B24" s="54" t="s">
        <v>80</v>
      </c>
      <c r="C24" s="53">
        <v>0</v>
      </c>
      <c r="D24" s="55">
        <v>0</v>
      </c>
      <c r="E24" s="53">
        <v>0</v>
      </c>
      <c r="F24" s="55">
        <v>0</v>
      </c>
      <c r="G24" s="53">
        <v>0</v>
      </c>
      <c r="H24" s="55">
        <v>0</v>
      </c>
      <c r="I24" s="53">
        <v>0</v>
      </c>
      <c r="J24" s="55">
        <v>0</v>
      </c>
    </row>
    <row r="25" spans="1:10" ht="15.75" x14ac:dyDescent="0.25">
      <c r="A25" s="53">
        <v>14</v>
      </c>
      <c r="B25" s="54" t="s">
        <v>81</v>
      </c>
      <c r="C25" s="53">
        <v>0</v>
      </c>
      <c r="D25" s="55">
        <v>0</v>
      </c>
      <c r="E25" s="53">
        <v>0</v>
      </c>
      <c r="F25" s="55">
        <v>0</v>
      </c>
      <c r="G25" s="53">
        <v>0</v>
      </c>
      <c r="H25" s="55">
        <v>0</v>
      </c>
      <c r="I25" s="53">
        <v>0</v>
      </c>
      <c r="J25" s="55">
        <v>0</v>
      </c>
    </row>
    <row r="26" spans="1:10" ht="15.75" x14ac:dyDescent="0.25">
      <c r="A26" s="53">
        <v>15</v>
      </c>
      <c r="B26" s="54" t="s">
        <v>82</v>
      </c>
      <c r="C26" s="53">
        <v>0</v>
      </c>
      <c r="D26" s="55">
        <v>0</v>
      </c>
      <c r="E26" s="53">
        <v>0</v>
      </c>
      <c r="F26" s="55">
        <v>0</v>
      </c>
      <c r="G26" s="53">
        <v>0</v>
      </c>
      <c r="H26" s="55">
        <v>0</v>
      </c>
      <c r="I26" s="53">
        <v>0</v>
      </c>
      <c r="J26" s="55">
        <v>0</v>
      </c>
    </row>
    <row r="27" spans="1:10" ht="15.75" x14ac:dyDescent="0.25">
      <c r="A27" s="53">
        <v>16</v>
      </c>
      <c r="B27" s="54" t="s">
        <v>83</v>
      </c>
      <c r="C27" s="53">
        <v>0</v>
      </c>
      <c r="D27" s="55">
        <v>0</v>
      </c>
      <c r="E27" s="53">
        <v>0</v>
      </c>
      <c r="F27" s="55">
        <v>0</v>
      </c>
      <c r="G27" s="53">
        <v>0</v>
      </c>
      <c r="H27" s="55">
        <v>0</v>
      </c>
      <c r="I27" s="53">
        <v>0</v>
      </c>
      <c r="J27" s="55">
        <v>0</v>
      </c>
    </row>
    <row r="28" spans="1:10" ht="15.75" x14ac:dyDescent="0.25">
      <c r="A28" s="53">
        <v>17</v>
      </c>
      <c r="B28" s="54" t="s">
        <v>84</v>
      </c>
      <c r="C28" s="53">
        <v>0</v>
      </c>
      <c r="D28" s="55">
        <v>0</v>
      </c>
      <c r="E28" s="53">
        <v>0</v>
      </c>
      <c r="F28" s="55">
        <v>0</v>
      </c>
      <c r="G28" s="53">
        <v>0</v>
      </c>
      <c r="H28" s="55">
        <v>0</v>
      </c>
      <c r="I28" s="53">
        <v>0</v>
      </c>
      <c r="J28" s="55">
        <v>0</v>
      </c>
    </row>
    <row r="29" spans="1:10" ht="15.75" x14ac:dyDescent="0.25">
      <c r="A29" s="53">
        <v>18</v>
      </c>
      <c r="B29" s="54" t="s">
        <v>85</v>
      </c>
      <c r="C29" s="53">
        <v>0</v>
      </c>
      <c r="D29" s="55">
        <v>0</v>
      </c>
      <c r="E29" s="53">
        <v>0</v>
      </c>
      <c r="F29" s="55">
        <v>0</v>
      </c>
      <c r="G29" s="53">
        <v>0</v>
      </c>
      <c r="H29" s="55">
        <v>0</v>
      </c>
      <c r="I29" s="53">
        <v>0</v>
      </c>
      <c r="J29" s="55">
        <v>0</v>
      </c>
    </row>
    <row r="30" spans="1:10" ht="15.75" x14ac:dyDescent="0.25">
      <c r="A30" s="53">
        <v>19</v>
      </c>
      <c r="B30" s="54" t="s">
        <v>86</v>
      </c>
      <c r="C30" s="53">
        <v>0</v>
      </c>
      <c r="D30" s="55">
        <v>0</v>
      </c>
      <c r="E30" s="53">
        <v>0</v>
      </c>
      <c r="F30" s="55">
        <v>0</v>
      </c>
      <c r="G30" s="53">
        <v>0</v>
      </c>
      <c r="H30" s="55">
        <v>0</v>
      </c>
      <c r="I30" s="53">
        <v>0</v>
      </c>
      <c r="J30" s="55">
        <v>0</v>
      </c>
    </row>
    <row r="31" spans="1:10" ht="15.75" x14ac:dyDescent="0.25">
      <c r="A31" s="53">
        <v>20</v>
      </c>
      <c r="B31" s="54" t="s">
        <v>87</v>
      </c>
      <c r="C31" s="53">
        <v>11976</v>
      </c>
      <c r="D31" s="55">
        <v>40904.57</v>
      </c>
      <c r="E31" s="53">
        <v>11976</v>
      </c>
      <c r="F31" s="55">
        <v>40904.57</v>
      </c>
      <c r="G31" s="53">
        <v>25102</v>
      </c>
      <c r="H31" s="55">
        <v>49982.17</v>
      </c>
      <c r="I31" s="53">
        <v>25102</v>
      </c>
      <c r="J31" s="55">
        <v>49982.17</v>
      </c>
    </row>
    <row r="32" spans="1:10" ht="15.75" x14ac:dyDescent="0.25">
      <c r="A32" s="53">
        <v>21</v>
      </c>
      <c r="B32" s="54" t="s">
        <v>88</v>
      </c>
      <c r="C32" s="53">
        <v>7752</v>
      </c>
      <c r="D32" s="55">
        <v>33566.089999999997</v>
      </c>
      <c r="E32" s="53">
        <v>7752</v>
      </c>
      <c r="F32" s="55">
        <v>33566.089999999997</v>
      </c>
      <c r="G32" s="53">
        <v>17704</v>
      </c>
      <c r="H32" s="55">
        <v>44790.62</v>
      </c>
      <c r="I32" s="53">
        <v>17704</v>
      </c>
      <c r="J32" s="55">
        <v>44790.62</v>
      </c>
    </row>
    <row r="33" spans="1:10" ht="15.75" x14ac:dyDescent="0.25">
      <c r="A33" s="53">
        <v>22</v>
      </c>
      <c r="B33" s="54" t="s">
        <v>89</v>
      </c>
      <c r="C33" s="53">
        <v>18</v>
      </c>
      <c r="D33" s="55">
        <v>62.46</v>
      </c>
      <c r="E33" s="53">
        <v>18</v>
      </c>
      <c r="F33" s="55">
        <v>62.46</v>
      </c>
      <c r="G33" s="53">
        <v>82</v>
      </c>
      <c r="H33" s="55">
        <v>196.47</v>
      </c>
      <c r="I33" s="53">
        <v>82</v>
      </c>
      <c r="J33" s="55">
        <v>196.47</v>
      </c>
    </row>
    <row r="34" spans="1:10" ht="15.75" x14ac:dyDescent="0.25">
      <c r="A34" s="53">
        <v>23</v>
      </c>
      <c r="B34" s="54" t="s">
        <v>90</v>
      </c>
      <c r="C34" s="53">
        <v>0</v>
      </c>
      <c r="D34" s="55">
        <v>0</v>
      </c>
      <c r="E34" s="53">
        <v>0</v>
      </c>
      <c r="F34" s="55">
        <v>0</v>
      </c>
      <c r="G34" s="53">
        <v>0</v>
      </c>
      <c r="H34" s="55">
        <v>0</v>
      </c>
      <c r="I34" s="53">
        <v>0</v>
      </c>
      <c r="J34" s="55">
        <v>0</v>
      </c>
    </row>
    <row r="35" spans="1:10" ht="15.75" x14ac:dyDescent="0.25">
      <c r="A35" s="53">
        <v>24</v>
      </c>
      <c r="B35" s="54" t="s">
        <v>91</v>
      </c>
      <c r="C35" s="53">
        <v>0</v>
      </c>
      <c r="D35" s="55">
        <v>0</v>
      </c>
      <c r="E35" s="53">
        <v>0</v>
      </c>
      <c r="F35" s="55">
        <v>0</v>
      </c>
      <c r="G35" s="53">
        <v>0</v>
      </c>
      <c r="H35" s="55">
        <v>0</v>
      </c>
      <c r="I35" s="53">
        <v>0</v>
      </c>
      <c r="J35" s="55">
        <v>0</v>
      </c>
    </row>
    <row r="36" spans="1:10" ht="15.75" x14ac:dyDescent="0.25">
      <c r="A36" s="53">
        <v>25</v>
      </c>
      <c r="B36" s="54" t="s">
        <v>92</v>
      </c>
      <c r="C36" s="53">
        <v>0</v>
      </c>
      <c r="D36" s="55">
        <v>0</v>
      </c>
      <c r="E36" s="53">
        <v>0</v>
      </c>
      <c r="F36" s="55">
        <v>0</v>
      </c>
      <c r="G36" s="53">
        <v>0</v>
      </c>
      <c r="H36" s="55">
        <v>0</v>
      </c>
      <c r="I36" s="53">
        <v>0</v>
      </c>
      <c r="J36" s="55">
        <v>0</v>
      </c>
    </row>
    <row r="37" spans="1:10" ht="15.75" x14ac:dyDescent="0.25">
      <c r="A37" s="53">
        <v>26</v>
      </c>
      <c r="B37" s="54" t="s">
        <v>93</v>
      </c>
      <c r="C37" s="53">
        <v>0</v>
      </c>
      <c r="D37" s="55">
        <v>0</v>
      </c>
      <c r="E37" s="53">
        <v>0</v>
      </c>
      <c r="F37" s="55">
        <v>0</v>
      </c>
      <c r="G37" s="53">
        <v>0</v>
      </c>
      <c r="H37" s="55">
        <v>0</v>
      </c>
      <c r="I37" s="53">
        <v>0</v>
      </c>
      <c r="J37" s="55">
        <v>0</v>
      </c>
    </row>
    <row r="38" spans="1:10" ht="15.75" x14ac:dyDescent="0.25">
      <c r="A38" s="53">
        <v>27</v>
      </c>
      <c r="B38" s="54" t="s">
        <v>94</v>
      </c>
      <c r="C38" s="53">
        <v>0</v>
      </c>
      <c r="D38" s="55">
        <v>0</v>
      </c>
      <c r="E38" s="53">
        <v>0</v>
      </c>
      <c r="F38" s="55">
        <v>0</v>
      </c>
      <c r="G38" s="53">
        <v>0</v>
      </c>
      <c r="H38" s="55">
        <v>0</v>
      </c>
      <c r="I38" s="53">
        <v>0</v>
      </c>
      <c r="J38" s="55">
        <v>0</v>
      </c>
    </row>
    <row r="39" spans="1:10" ht="15.75" x14ac:dyDescent="0.25">
      <c r="A39" s="53">
        <v>28</v>
      </c>
      <c r="B39" s="54" t="s">
        <v>95</v>
      </c>
      <c r="C39" s="53">
        <v>0</v>
      </c>
      <c r="D39" s="55">
        <v>0</v>
      </c>
      <c r="E39" s="53">
        <v>0</v>
      </c>
      <c r="F39" s="55">
        <v>0</v>
      </c>
      <c r="G39" s="53">
        <v>0</v>
      </c>
      <c r="H39" s="55">
        <v>0</v>
      </c>
      <c r="I39" s="53">
        <v>0</v>
      </c>
      <c r="J39" s="55">
        <v>0</v>
      </c>
    </row>
    <row r="40" spans="1:10" ht="15.75" x14ac:dyDescent="0.25">
      <c r="A40" s="53">
        <v>29</v>
      </c>
      <c r="B40" s="54" t="s">
        <v>96</v>
      </c>
      <c r="C40" s="53">
        <v>0</v>
      </c>
      <c r="D40" s="55">
        <v>0</v>
      </c>
      <c r="E40" s="53">
        <v>0</v>
      </c>
      <c r="F40" s="55">
        <v>0</v>
      </c>
      <c r="G40" s="53">
        <v>0</v>
      </c>
      <c r="H40" s="55">
        <v>0</v>
      </c>
      <c r="I40" s="53">
        <v>0</v>
      </c>
      <c r="J40" s="55">
        <v>0</v>
      </c>
    </row>
    <row r="41" spans="1:10" ht="15.75" x14ac:dyDescent="0.25">
      <c r="A41" s="53">
        <v>30</v>
      </c>
      <c r="B41" s="54" t="s">
        <v>97</v>
      </c>
      <c r="C41" s="53">
        <v>0</v>
      </c>
      <c r="D41" s="55">
        <v>0</v>
      </c>
      <c r="E41" s="53">
        <v>0</v>
      </c>
      <c r="F41" s="55">
        <v>0</v>
      </c>
      <c r="G41" s="53">
        <v>0</v>
      </c>
      <c r="H41" s="55">
        <v>0</v>
      </c>
      <c r="I41" s="53">
        <v>0</v>
      </c>
      <c r="J41" s="55">
        <v>0</v>
      </c>
    </row>
    <row r="42" spans="1:10" ht="15.75" x14ac:dyDescent="0.25">
      <c r="A42" s="53">
        <v>31</v>
      </c>
      <c r="B42" s="54" t="s">
        <v>98</v>
      </c>
      <c r="C42" s="53">
        <v>0</v>
      </c>
      <c r="D42" s="55">
        <v>0</v>
      </c>
      <c r="E42" s="53">
        <v>0</v>
      </c>
      <c r="F42" s="55">
        <v>0</v>
      </c>
      <c r="G42" s="53">
        <v>0</v>
      </c>
      <c r="H42" s="55">
        <v>0</v>
      </c>
      <c r="I42" s="53">
        <v>0</v>
      </c>
      <c r="J42" s="55">
        <v>0</v>
      </c>
    </row>
    <row r="43" spans="1:10" ht="15.75" x14ac:dyDescent="0.25">
      <c r="A43" s="53">
        <v>32</v>
      </c>
      <c r="B43" s="54" t="s">
        <v>99</v>
      </c>
      <c r="C43" s="53">
        <v>0</v>
      </c>
      <c r="D43" s="55">
        <v>0</v>
      </c>
      <c r="E43" s="53">
        <v>0</v>
      </c>
      <c r="F43" s="55">
        <v>0</v>
      </c>
      <c r="G43" s="53">
        <v>0</v>
      </c>
      <c r="H43" s="55">
        <v>0</v>
      </c>
      <c r="I43" s="53">
        <v>0</v>
      </c>
      <c r="J43" s="55">
        <v>0</v>
      </c>
    </row>
    <row r="44" spans="1:10" ht="15.75" x14ac:dyDescent="0.25">
      <c r="A44" s="53">
        <v>33</v>
      </c>
      <c r="B44" s="54" t="s">
        <v>100</v>
      </c>
      <c r="C44" s="53">
        <v>0</v>
      </c>
      <c r="D44" s="55">
        <v>0</v>
      </c>
      <c r="E44" s="53">
        <v>0</v>
      </c>
      <c r="F44" s="55">
        <v>0</v>
      </c>
      <c r="G44" s="53">
        <v>0</v>
      </c>
      <c r="H44" s="55">
        <v>0</v>
      </c>
      <c r="I44" s="53">
        <v>0</v>
      </c>
      <c r="J44" s="55">
        <v>0</v>
      </c>
    </row>
    <row r="45" spans="1:10" ht="15.75" x14ac:dyDescent="0.25">
      <c r="A45" s="53">
        <v>34</v>
      </c>
      <c r="B45" s="54" t="s">
        <v>101</v>
      </c>
      <c r="C45" s="53">
        <v>0</v>
      </c>
      <c r="D45" s="55">
        <v>0</v>
      </c>
      <c r="E45" s="53">
        <v>0</v>
      </c>
      <c r="F45" s="55">
        <v>0</v>
      </c>
      <c r="G45" s="53">
        <v>0</v>
      </c>
      <c r="H45" s="55">
        <v>0</v>
      </c>
      <c r="I45" s="53">
        <v>0</v>
      </c>
      <c r="J45" s="55">
        <v>0</v>
      </c>
    </row>
    <row r="46" spans="1:10" ht="15.75" x14ac:dyDescent="0.25">
      <c r="A46" s="53">
        <v>35</v>
      </c>
      <c r="B46" s="54" t="s">
        <v>102</v>
      </c>
      <c r="C46" s="53">
        <v>0</v>
      </c>
      <c r="D46" s="55">
        <v>0</v>
      </c>
      <c r="E46" s="53">
        <v>0</v>
      </c>
      <c r="F46" s="55">
        <v>0</v>
      </c>
      <c r="G46" s="53">
        <v>0</v>
      </c>
      <c r="H46" s="55">
        <v>0</v>
      </c>
      <c r="I46" s="53">
        <v>0</v>
      </c>
      <c r="J46" s="55">
        <v>0</v>
      </c>
    </row>
    <row r="47" spans="1:10" ht="15.75" x14ac:dyDescent="0.25">
      <c r="A47" s="53">
        <v>36</v>
      </c>
      <c r="B47" s="54" t="s">
        <v>103</v>
      </c>
      <c r="C47" s="53">
        <v>0</v>
      </c>
      <c r="D47" s="55">
        <v>0</v>
      </c>
      <c r="E47" s="53">
        <v>0</v>
      </c>
      <c r="F47" s="55">
        <v>0</v>
      </c>
      <c r="G47" s="53">
        <v>0</v>
      </c>
      <c r="H47" s="55">
        <v>0</v>
      </c>
      <c r="I47" s="53">
        <v>0</v>
      </c>
      <c r="J47" s="55">
        <v>0</v>
      </c>
    </row>
    <row r="48" spans="1:10" ht="15.75" x14ac:dyDescent="0.25">
      <c r="A48" s="53">
        <v>37</v>
      </c>
      <c r="B48" s="54" t="s">
        <v>104</v>
      </c>
      <c r="C48" s="53">
        <v>0</v>
      </c>
      <c r="D48" s="55">
        <v>0</v>
      </c>
      <c r="E48" s="53">
        <v>0</v>
      </c>
      <c r="F48" s="55">
        <v>0</v>
      </c>
      <c r="G48" s="53">
        <v>0</v>
      </c>
      <c r="H48" s="55">
        <v>0</v>
      </c>
      <c r="I48" s="53">
        <v>0</v>
      </c>
      <c r="J48" s="55">
        <v>0</v>
      </c>
    </row>
    <row r="49" spans="1:10" ht="15.75" x14ac:dyDescent="0.25">
      <c r="A49" s="56"/>
      <c r="B49" s="57" t="s">
        <v>105</v>
      </c>
      <c r="C49" s="56">
        <f t="shared" ref="C49:J49" si="1">SUM(C23:C48)</f>
        <v>19746</v>
      </c>
      <c r="D49" s="58">
        <f t="shared" si="1"/>
        <v>74533.12000000001</v>
      </c>
      <c r="E49" s="56">
        <f t="shared" si="1"/>
        <v>19746</v>
      </c>
      <c r="F49" s="58">
        <f t="shared" si="1"/>
        <v>74533.12000000001</v>
      </c>
      <c r="G49" s="56">
        <f t="shared" si="1"/>
        <v>42888</v>
      </c>
      <c r="H49" s="58">
        <f t="shared" si="1"/>
        <v>94969.260000000009</v>
      </c>
      <c r="I49" s="56">
        <f t="shared" si="1"/>
        <v>42888</v>
      </c>
      <c r="J49" s="58">
        <f t="shared" si="1"/>
        <v>94969.260000000009</v>
      </c>
    </row>
    <row r="50" spans="1:10" ht="15.75" x14ac:dyDescent="0.25">
      <c r="A50" s="56"/>
      <c r="B50" s="57" t="s">
        <v>106</v>
      </c>
      <c r="C50" s="56">
        <f t="shared" ref="C50:J50" si="2">SUM(C22,C49)</f>
        <v>37373</v>
      </c>
      <c r="D50" s="58">
        <f t="shared" si="2"/>
        <v>121856.30000000002</v>
      </c>
      <c r="E50" s="56">
        <f t="shared" si="2"/>
        <v>37249</v>
      </c>
      <c r="F50" s="58">
        <f t="shared" si="2"/>
        <v>121602.78000000001</v>
      </c>
      <c r="G50" s="56">
        <f t="shared" si="2"/>
        <v>106778</v>
      </c>
      <c r="H50" s="58">
        <f t="shared" si="2"/>
        <v>237935.97</v>
      </c>
      <c r="I50" s="56">
        <f t="shared" si="2"/>
        <v>106171</v>
      </c>
      <c r="J50" s="58">
        <f t="shared" si="2"/>
        <v>236332.52000000002</v>
      </c>
    </row>
    <row r="51" spans="1:10" ht="15.75" x14ac:dyDescent="0.25">
      <c r="A51" s="56"/>
      <c r="B51" s="223" t="s">
        <v>107</v>
      </c>
      <c r="C51" s="224"/>
      <c r="D51" s="225"/>
      <c r="E51" s="224"/>
      <c r="F51" s="225"/>
      <c r="G51" s="224"/>
      <c r="H51" s="225"/>
      <c r="I51" s="224"/>
      <c r="J51" s="225"/>
    </row>
    <row r="52" spans="1:10" ht="15.75" x14ac:dyDescent="0.25">
      <c r="A52" s="53">
        <v>38</v>
      </c>
      <c r="B52" s="54" t="s">
        <v>108</v>
      </c>
      <c r="C52" s="53">
        <v>23792</v>
      </c>
      <c r="D52" s="55">
        <v>36186.92</v>
      </c>
      <c r="E52" s="53">
        <v>23792</v>
      </c>
      <c r="F52" s="55">
        <v>36186.92</v>
      </c>
      <c r="G52" s="53">
        <v>38661</v>
      </c>
      <c r="H52" s="55">
        <v>54151.32</v>
      </c>
      <c r="I52" s="53">
        <v>38661</v>
      </c>
      <c r="J52" s="55">
        <v>54151.32</v>
      </c>
    </row>
    <row r="53" spans="1:10" ht="15.75" x14ac:dyDescent="0.25">
      <c r="A53" s="56"/>
      <c r="B53" s="57" t="s">
        <v>109</v>
      </c>
      <c r="C53" s="56">
        <f t="shared" ref="C53:J53" si="3">SUM(C51:C52)</f>
        <v>23792</v>
      </c>
      <c r="D53" s="58">
        <f t="shared" si="3"/>
        <v>36186.92</v>
      </c>
      <c r="E53" s="56">
        <f t="shared" si="3"/>
        <v>23792</v>
      </c>
      <c r="F53" s="58">
        <f t="shared" si="3"/>
        <v>36186.92</v>
      </c>
      <c r="G53" s="56">
        <f t="shared" si="3"/>
        <v>38661</v>
      </c>
      <c r="H53" s="58">
        <f t="shared" si="3"/>
        <v>54151.32</v>
      </c>
      <c r="I53" s="56">
        <f t="shared" si="3"/>
        <v>38661</v>
      </c>
      <c r="J53" s="58">
        <f t="shared" si="3"/>
        <v>54151.32</v>
      </c>
    </row>
    <row r="54" spans="1:10" ht="15.75" x14ac:dyDescent="0.25">
      <c r="A54" s="56"/>
      <c r="B54" s="223" t="s">
        <v>110</v>
      </c>
      <c r="C54" s="224"/>
      <c r="D54" s="225"/>
      <c r="E54" s="224"/>
      <c r="F54" s="225"/>
      <c r="G54" s="224"/>
      <c r="H54" s="225"/>
      <c r="I54" s="224"/>
      <c r="J54" s="225"/>
    </row>
    <row r="55" spans="1:10" ht="15.75" x14ac:dyDescent="0.25">
      <c r="A55" s="53">
        <v>39</v>
      </c>
      <c r="B55" s="54" t="s">
        <v>111</v>
      </c>
      <c r="C55" s="53">
        <v>90110</v>
      </c>
      <c r="D55" s="55">
        <v>61733.45</v>
      </c>
      <c r="E55" s="53">
        <v>80905</v>
      </c>
      <c r="F55" s="55">
        <v>52865.120000000003</v>
      </c>
      <c r="G55" s="53">
        <v>9236</v>
      </c>
      <c r="H55" s="55">
        <v>6398.35</v>
      </c>
      <c r="I55" s="53">
        <v>8455</v>
      </c>
      <c r="J55" s="55">
        <v>5648.23</v>
      </c>
    </row>
    <row r="56" spans="1:10" ht="15.75" x14ac:dyDescent="0.25">
      <c r="A56" s="53">
        <v>40</v>
      </c>
      <c r="B56" s="54" t="s">
        <v>112</v>
      </c>
      <c r="C56" s="53">
        <v>0</v>
      </c>
      <c r="D56" s="55">
        <v>0</v>
      </c>
      <c r="E56" s="53">
        <v>0</v>
      </c>
      <c r="F56" s="55">
        <v>0</v>
      </c>
      <c r="G56" s="53">
        <v>0</v>
      </c>
      <c r="H56" s="55">
        <v>0</v>
      </c>
      <c r="I56" s="53">
        <v>0</v>
      </c>
      <c r="J56" s="55">
        <v>0</v>
      </c>
    </row>
    <row r="57" spans="1:10" ht="15.75" x14ac:dyDescent="0.25">
      <c r="A57" s="56"/>
      <c r="B57" s="57" t="s">
        <v>113</v>
      </c>
      <c r="C57" s="56">
        <f t="shared" ref="C57:J57" si="4">SUM(C54:C56)</f>
        <v>90110</v>
      </c>
      <c r="D57" s="58">
        <f t="shared" si="4"/>
        <v>61733.45</v>
      </c>
      <c r="E57" s="56">
        <f t="shared" si="4"/>
        <v>80905</v>
      </c>
      <c r="F57" s="58">
        <f t="shared" si="4"/>
        <v>52865.120000000003</v>
      </c>
      <c r="G57" s="56">
        <f t="shared" si="4"/>
        <v>9236</v>
      </c>
      <c r="H57" s="58">
        <f t="shared" si="4"/>
        <v>6398.35</v>
      </c>
      <c r="I57" s="56">
        <f t="shared" si="4"/>
        <v>8455</v>
      </c>
      <c r="J57" s="58">
        <f t="shared" si="4"/>
        <v>5648.23</v>
      </c>
    </row>
    <row r="58" spans="1:10" ht="15.75" x14ac:dyDescent="0.25">
      <c r="A58" s="56"/>
      <c r="B58" s="223" t="s">
        <v>114</v>
      </c>
      <c r="C58" s="224"/>
      <c r="D58" s="225"/>
      <c r="E58" s="224"/>
      <c r="F58" s="225"/>
      <c r="G58" s="224"/>
      <c r="H58" s="225"/>
      <c r="I58" s="224"/>
      <c r="J58" s="225"/>
    </row>
    <row r="59" spans="1:10" ht="15.75" x14ac:dyDescent="0.25">
      <c r="A59" s="53">
        <v>41</v>
      </c>
      <c r="B59" s="54" t="s">
        <v>115</v>
      </c>
      <c r="C59" s="53">
        <v>0</v>
      </c>
      <c r="D59" s="55">
        <v>0</v>
      </c>
      <c r="E59" s="53">
        <v>0</v>
      </c>
      <c r="F59" s="55">
        <v>0</v>
      </c>
      <c r="G59" s="53">
        <v>0</v>
      </c>
      <c r="H59" s="55">
        <v>0</v>
      </c>
      <c r="I59" s="53">
        <v>0</v>
      </c>
      <c r="J59" s="55">
        <v>0</v>
      </c>
    </row>
    <row r="60" spans="1:10" ht="15.75" x14ac:dyDescent="0.25">
      <c r="A60" s="53">
        <v>42</v>
      </c>
      <c r="B60" s="54" t="s">
        <v>116</v>
      </c>
      <c r="C60" s="53">
        <v>0</v>
      </c>
      <c r="D60" s="55">
        <v>0</v>
      </c>
      <c r="E60" s="53">
        <v>0</v>
      </c>
      <c r="F60" s="55">
        <v>0</v>
      </c>
      <c r="G60" s="53">
        <v>0</v>
      </c>
      <c r="H60" s="55">
        <v>0</v>
      </c>
      <c r="I60" s="53">
        <v>0</v>
      </c>
      <c r="J60" s="55">
        <v>0</v>
      </c>
    </row>
    <row r="61" spans="1:10" ht="15.75" x14ac:dyDescent="0.25">
      <c r="A61" s="53">
        <v>43</v>
      </c>
      <c r="B61" s="54" t="s">
        <v>117</v>
      </c>
      <c r="C61" s="53">
        <v>0</v>
      </c>
      <c r="D61" s="55">
        <v>0</v>
      </c>
      <c r="E61" s="53">
        <v>0</v>
      </c>
      <c r="F61" s="55">
        <v>0</v>
      </c>
      <c r="G61" s="53">
        <v>0</v>
      </c>
      <c r="H61" s="55">
        <v>0</v>
      </c>
      <c r="I61" s="53">
        <v>0</v>
      </c>
      <c r="J61" s="55">
        <v>0</v>
      </c>
    </row>
    <row r="62" spans="1:10" ht="15.75" x14ac:dyDescent="0.25">
      <c r="A62" s="53">
        <v>44</v>
      </c>
      <c r="B62" s="54" t="s">
        <v>118</v>
      </c>
      <c r="C62" s="53">
        <v>0</v>
      </c>
      <c r="D62" s="55">
        <v>0</v>
      </c>
      <c r="E62" s="53">
        <v>0</v>
      </c>
      <c r="F62" s="55">
        <v>0</v>
      </c>
      <c r="G62" s="53">
        <v>0</v>
      </c>
      <c r="H62" s="55">
        <v>0</v>
      </c>
      <c r="I62" s="53">
        <v>0</v>
      </c>
      <c r="J62" s="55">
        <v>0</v>
      </c>
    </row>
    <row r="63" spans="1:10" ht="15.75" x14ac:dyDescent="0.25">
      <c r="A63" s="53">
        <v>45</v>
      </c>
      <c r="B63" s="54" t="s">
        <v>119</v>
      </c>
      <c r="C63" s="53">
        <v>0</v>
      </c>
      <c r="D63" s="55">
        <v>0</v>
      </c>
      <c r="E63" s="53">
        <v>0</v>
      </c>
      <c r="F63" s="55">
        <v>0</v>
      </c>
      <c r="G63" s="53">
        <v>0</v>
      </c>
      <c r="H63" s="55">
        <v>0</v>
      </c>
      <c r="I63" s="53">
        <v>0</v>
      </c>
      <c r="J63" s="55">
        <v>0</v>
      </c>
    </row>
    <row r="64" spans="1:10" ht="15.75" x14ac:dyDescent="0.25">
      <c r="A64" s="53">
        <v>46</v>
      </c>
      <c r="B64" s="54" t="s">
        <v>120</v>
      </c>
      <c r="C64" s="53">
        <v>0</v>
      </c>
      <c r="D64" s="55">
        <v>0</v>
      </c>
      <c r="E64" s="53">
        <v>0</v>
      </c>
      <c r="F64" s="55">
        <v>0</v>
      </c>
      <c r="G64" s="53">
        <v>0</v>
      </c>
      <c r="H64" s="55">
        <v>0</v>
      </c>
      <c r="I64" s="53">
        <v>0</v>
      </c>
      <c r="J64" s="55">
        <v>0</v>
      </c>
    </row>
    <row r="65" spans="1:10" ht="15.75" x14ac:dyDescent="0.25">
      <c r="A65" s="53">
        <v>47</v>
      </c>
      <c r="B65" s="54" t="s">
        <v>121</v>
      </c>
      <c r="C65" s="53">
        <v>0</v>
      </c>
      <c r="D65" s="55">
        <v>0</v>
      </c>
      <c r="E65" s="53">
        <v>0</v>
      </c>
      <c r="F65" s="55">
        <v>0</v>
      </c>
      <c r="G65" s="53">
        <v>0</v>
      </c>
      <c r="H65" s="55">
        <v>0</v>
      </c>
      <c r="I65" s="53">
        <v>0</v>
      </c>
      <c r="J65" s="55">
        <v>0</v>
      </c>
    </row>
    <row r="66" spans="1:10" ht="15.75" x14ac:dyDescent="0.25">
      <c r="A66" s="53">
        <v>48</v>
      </c>
      <c r="B66" s="54" t="s">
        <v>122</v>
      </c>
      <c r="C66" s="53">
        <v>0</v>
      </c>
      <c r="D66" s="55">
        <v>0</v>
      </c>
      <c r="E66" s="53">
        <v>0</v>
      </c>
      <c r="F66" s="55">
        <v>0</v>
      </c>
      <c r="G66" s="53">
        <v>0</v>
      </c>
      <c r="H66" s="55">
        <v>0</v>
      </c>
      <c r="I66" s="53">
        <v>0</v>
      </c>
      <c r="J66" s="55">
        <v>0</v>
      </c>
    </row>
    <row r="67" spans="1:10" ht="15.75" x14ac:dyDescent="0.25">
      <c r="A67" s="53">
        <v>49</v>
      </c>
      <c r="B67" s="54" t="s">
        <v>123</v>
      </c>
      <c r="C67" s="53">
        <v>0</v>
      </c>
      <c r="D67" s="55">
        <v>0</v>
      </c>
      <c r="E67" s="53">
        <v>0</v>
      </c>
      <c r="F67" s="55">
        <v>0</v>
      </c>
      <c r="G67" s="53">
        <v>0</v>
      </c>
      <c r="H67" s="55">
        <v>0</v>
      </c>
      <c r="I67" s="53">
        <v>0</v>
      </c>
      <c r="J67" s="55">
        <v>0</v>
      </c>
    </row>
    <row r="68" spans="1:10" ht="15.75" x14ac:dyDescent="0.25">
      <c r="A68" s="56"/>
      <c r="B68" s="57" t="s">
        <v>124</v>
      </c>
      <c r="C68" s="56">
        <f t="shared" ref="C68:J68" si="5">SUM(C58:C67)</f>
        <v>0</v>
      </c>
      <c r="D68" s="58">
        <f t="shared" si="5"/>
        <v>0</v>
      </c>
      <c r="E68" s="56">
        <f t="shared" si="5"/>
        <v>0</v>
      </c>
      <c r="F68" s="58">
        <f t="shared" si="5"/>
        <v>0</v>
      </c>
      <c r="G68" s="56">
        <f t="shared" si="5"/>
        <v>0</v>
      </c>
      <c r="H68" s="58">
        <f t="shared" si="5"/>
        <v>0</v>
      </c>
      <c r="I68" s="56">
        <f t="shared" si="5"/>
        <v>0</v>
      </c>
      <c r="J68" s="58">
        <f t="shared" si="5"/>
        <v>0</v>
      </c>
    </row>
    <row r="69" spans="1:10" ht="15.75" x14ac:dyDescent="0.25">
      <c r="A69" s="56"/>
      <c r="B69" s="223" t="s">
        <v>125</v>
      </c>
      <c r="C69" s="224"/>
      <c r="D69" s="225"/>
      <c r="E69" s="224"/>
      <c r="F69" s="225"/>
      <c r="G69" s="224"/>
      <c r="H69" s="225"/>
      <c r="I69" s="224"/>
      <c r="J69" s="225"/>
    </row>
    <row r="70" spans="1:10" ht="15.75" x14ac:dyDescent="0.25">
      <c r="A70" s="53">
        <v>50</v>
      </c>
      <c r="B70" s="54" t="s">
        <v>126</v>
      </c>
      <c r="C70" s="53">
        <v>0</v>
      </c>
      <c r="D70" s="55">
        <v>0</v>
      </c>
      <c r="E70" s="53">
        <v>0</v>
      </c>
      <c r="F70" s="55">
        <v>0</v>
      </c>
      <c r="G70" s="53">
        <v>0</v>
      </c>
      <c r="H70" s="55">
        <v>0</v>
      </c>
      <c r="I70" s="53">
        <v>0</v>
      </c>
      <c r="J70" s="55">
        <v>0</v>
      </c>
    </row>
    <row r="71" spans="1:10" ht="15.75" x14ac:dyDescent="0.25">
      <c r="A71" s="53">
        <v>51</v>
      </c>
      <c r="B71" s="54" t="s">
        <v>127</v>
      </c>
      <c r="C71" s="53">
        <v>0</v>
      </c>
      <c r="D71" s="55">
        <v>0</v>
      </c>
      <c r="E71" s="53">
        <v>0</v>
      </c>
      <c r="F71" s="55">
        <v>0</v>
      </c>
      <c r="G71" s="53">
        <v>0</v>
      </c>
      <c r="H71" s="55">
        <v>0</v>
      </c>
      <c r="I71" s="53">
        <v>0</v>
      </c>
      <c r="J71" s="55">
        <v>0</v>
      </c>
    </row>
    <row r="72" spans="1:10" ht="15.75" x14ac:dyDescent="0.25">
      <c r="A72" s="53">
        <v>52</v>
      </c>
      <c r="B72" s="54" t="s">
        <v>128</v>
      </c>
      <c r="C72" s="53">
        <v>0</v>
      </c>
      <c r="D72" s="55">
        <v>0</v>
      </c>
      <c r="E72" s="53">
        <v>0</v>
      </c>
      <c r="F72" s="55">
        <v>0</v>
      </c>
      <c r="G72" s="53">
        <v>0</v>
      </c>
      <c r="H72" s="55">
        <v>0</v>
      </c>
      <c r="I72" s="53">
        <v>0</v>
      </c>
      <c r="J72" s="55">
        <v>0</v>
      </c>
    </row>
    <row r="73" spans="1:10" ht="15.75" x14ac:dyDescent="0.25">
      <c r="A73" s="56"/>
      <c r="B73" s="57" t="s">
        <v>129</v>
      </c>
      <c r="C73" s="56">
        <f t="shared" ref="C73:J73" si="6">SUM(C69:C72)</f>
        <v>0</v>
      </c>
      <c r="D73" s="58">
        <f t="shared" si="6"/>
        <v>0</v>
      </c>
      <c r="E73" s="56">
        <f t="shared" si="6"/>
        <v>0</v>
      </c>
      <c r="F73" s="58">
        <f t="shared" si="6"/>
        <v>0</v>
      </c>
      <c r="G73" s="56">
        <f t="shared" si="6"/>
        <v>0</v>
      </c>
      <c r="H73" s="58">
        <f t="shared" si="6"/>
        <v>0</v>
      </c>
      <c r="I73" s="56">
        <f t="shared" si="6"/>
        <v>0</v>
      </c>
      <c r="J73" s="58">
        <f t="shared" si="6"/>
        <v>0</v>
      </c>
    </row>
    <row r="74" spans="1:10" ht="15.75" x14ac:dyDescent="0.25">
      <c r="A74" s="56"/>
      <c r="B74" s="57" t="s">
        <v>52</v>
      </c>
      <c r="C74" s="56">
        <f t="shared" ref="C74:J74" si="7">SUM(C50,C53,C57,C68,C73)</f>
        <v>151275</v>
      </c>
      <c r="D74" s="58">
        <f t="shared" si="7"/>
        <v>219776.67000000004</v>
      </c>
      <c r="E74" s="56">
        <f t="shared" si="7"/>
        <v>141946</v>
      </c>
      <c r="F74" s="58">
        <f t="shared" si="7"/>
        <v>210654.82</v>
      </c>
      <c r="G74" s="56">
        <f t="shared" si="7"/>
        <v>154675</v>
      </c>
      <c r="H74" s="58">
        <f t="shared" si="7"/>
        <v>298485.63999999996</v>
      </c>
      <c r="I74" s="56">
        <f t="shared" si="7"/>
        <v>153287</v>
      </c>
      <c r="J74" s="58">
        <f t="shared" si="7"/>
        <v>296132.07</v>
      </c>
    </row>
  </sheetData>
  <mergeCells count="19">
    <mergeCell ref="A1:J1"/>
    <mergeCell ref="A2:J2"/>
    <mergeCell ref="A3:J3"/>
    <mergeCell ref="A4:J4"/>
    <mergeCell ref="G5:H5"/>
    <mergeCell ref="B54:J54"/>
    <mergeCell ref="B58:J58"/>
    <mergeCell ref="B69:J69"/>
    <mergeCell ref="E7:F7"/>
    <mergeCell ref="G7:H7"/>
    <mergeCell ref="I7:J7"/>
    <mergeCell ref="A9:J9"/>
    <mergeCell ref="B23:J23"/>
    <mergeCell ref="B51:J51"/>
    <mergeCell ref="A6:A8"/>
    <mergeCell ref="B6:B8"/>
    <mergeCell ref="C6:F6"/>
    <mergeCell ref="G6:J6"/>
    <mergeCell ref="C7:D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9B75B-AD5D-45A9-A791-5B271B6D896A}">
  <dimension ref="A1:K35"/>
  <sheetViews>
    <sheetView zoomScale="70" zoomScaleNormal="70" workbookViewId="0">
      <selection activeCell="N4" sqref="N4"/>
    </sheetView>
  </sheetViews>
  <sheetFormatPr defaultRowHeight="15" x14ac:dyDescent="0.25"/>
  <cols>
    <col min="2" max="2" width="57.7109375" bestFit="1" customWidth="1"/>
    <col min="3" max="3" width="19.85546875" customWidth="1"/>
    <col min="4" max="4" width="31.28515625" bestFit="1" customWidth="1"/>
    <col min="5" max="5" width="26.7109375" customWidth="1"/>
    <col min="6" max="6" width="35.7109375" customWidth="1"/>
    <col min="7" max="7" width="26.28515625" customWidth="1"/>
    <col min="8" max="8" width="25.140625" customWidth="1"/>
    <col min="9" max="9" width="12.140625" bestFit="1" customWidth="1"/>
    <col min="10" max="10" width="20.5703125" customWidth="1"/>
    <col min="11" max="11" width="20.140625" bestFit="1" customWidth="1"/>
  </cols>
  <sheetData>
    <row r="1" spans="1:11" ht="45" thickBot="1" x14ac:dyDescent="0.6">
      <c r="A1" s="241" t="s">
        <v>314</v>
      </c>
      <c r="B1" s="242"/>
      <c r="C1" s="242"/>
      <c r="D1" s="242"/>
      <c r="E1" s="242"/>
      <c r="F1" s="242"/>
      <c r="G1" s="242"/>
      <c r="H1" s="242"/>
      <c r="I1" s="242"/>
      <c r="J1" s="242"/>
      <c r="K1" s="243"/>
    </row>
    <row r="2" spans="1:11" ht="21" customHeight="1" x14ac:dyDescent="0.25">
      <c r="A2" s="244" t="s">
        <v>315</v>
      </c>
      <c r="B2" s="233" t="s">
        <v>2</v>
      </c>
      <c r="C2" s="233" t="s">
        <v>135</v>
      </c>
      <c r="D2" s="233" t="s">
        <v>136</v>
      </c>
      <c r="E2" s="233" t="s">
        <v>137</v>
      </c>
      <c r="F2" s="233" t="s">
        <v>316</v>
      </c>
      <c r="G2" s="233" t="s">
        <v>138</v>
      </c>
      <c r="H2" s="233" t="s">
        <v>317</v>
      </c>
      <c r="I2" s="233"/>
      <c r="J2" s="233"/>
      <c r="K2" s="236"/>
    </row>
    <row r="3" spans="1:11" ht="45" x14ac:dyDescent="0.25">
      <c r="A3" s="245"/>
      <c r="B3" s="234"/>
      <c r="C3" s="234"/>
      <c r="D3" s="234"/>
      <c r="E3" s="234"/>
      <c r="F3" s="234"/>
      <c r="G3" s="234"/>
      <c r="H3" s="59" t="s">
        <v>318</v>
      </c>
      <c r="I3" s="237" t="s">
        <v>319</v>
      </c>
      <c r="J3" s="237"/>
      <c r="K3" s="238"/>
    </row>
    <row r="4" spans="1:11" ht="51.75" thickBot="1" x14ac:dyDescent="0.3">
      <c r="A4" s="246"/>
      <c r="B4" s="235"/>
      <c r="C4" s="235"/>
      <c r="D4" s="235"/>
      <c r="E4" s="235"/>
      <c r="F4" s="235"/>
      <c r="G4" s="235"/>
      <c r="H4" s="60" t="s">
        <v>7</v>
      </c>
      <c r="I4" s="60" t="s">
        <v>7</v>
      </c>
      <c r="J4" s="60" t="s">
        <v>320</v>
      </c>
      <c r="K4" s="61" t="s">
        <v>321</v>
      </c>
    </row>
    <row r="5" spans="1:11" ht="25.5" x14ac:dyDescent="0.25">
      <c r="A5" s="62">
        <v>1</v>
      </c>
      <c r="B5" s="63" t="s">
        <v>108</v>
      </c>
      <c r="C5" s="64">
        <v>236</v>
      </c>
      <c r="D5" s="64">
        <v>1123</v>
      </c>
      <c r="E5" s="64">
        <v>437</v>
      </c>
      <c r="F5" s="65">
        <f t="shared" ref="F5:F35" si="0">E5/C5</f>
        <v>1.8516949152542372</v>
      </c>
      <c r="G5" s="64">
        <v>270</v>
      </c>
      <c r="H5" s="64">
        <v>220</v>
      </c>
      <c r="I5" s="64">
        <v>234</v>
      </c>
      <c r="J5" s="64">
        <v>180</v>
      </c>
      <c r="K5" s="66">
        <v>54</v>
      </c>
    </row>
    <row r="6" spans="1:11" ht="25.5" x14ac:dyDescent="0.25">
      <c r="A6" s="67">
        <v>2</v>
      </c>
      <c r="B6" s="68" t="s">
        <v>77</v>
      </c>
      <c r="C6" s="69">
        <v>52</v>
      </c>
      <c r="D6" s="69">
        <v>176</v>
      </c>
      <c r="E6" s="69">
        <v>68</v>
      </c>
      <c r="F6" s="70">
        <f t="shared" si="0"/>
        <v>1.3076923076923077</v>
      </c>
      <c r="G6" s="69">
        <v>45</v>
      </c>
      <c r="H6" s="69">
        <v>167</v>
      </c>
      <c r="I6" s="69">
        <v>175</v>
      </c>
      <c r="J6" s="69">
        <v>23</v>
      </c>
      <c r="K6" s="71">
        <v>152</v>
      </c>
    </row>
    <row r="7" spans="1:11" ht="25.5" x14ac:dyDescent="0.25">
      <c r="A7" s="67">
        <v>3</v>
      </c>
      <c r="B7" s="68" t="s">
        <v>75</v>
      </c>
      <c r="C7" s="69">
        <v>126</v>
      </c>
      <c r="D7" s="69">
        <v>531</v>
      </c>
      <c r="E7" s="69">
        <v>162</v>
      </c>
      <c r="F7" s="70">
        <f t="shared" si="0"/>
        <v>1.2857142857142858</v>
      </c>
      <c r="G7" s="69">
        <v>95</v>
      </c>
      <c r="H7" s="69">
        <v>238</v>
      </c>
      <c r="I7" s="69">
        <v>122</v>
      </c>
      <c r="J7" s="69">
        <v>95</v>
      </c>
      <c r="K7" s="71">
        <v>27</v>
      </c>
    </row>
    <row r="8" spans="1:11" ht="25.5" x14ac:dyDescent="0.25">
      <c r="A8" s="67">
        <v>4</v>
      </c>
      <c r="B8" s="68" t="s">
        <v>76</v>
      </c>
      <c r="C8" s="69">
        <v>57</v>
      </c>
      <c r="D8" s="69">
        <v>166</v>
      </c>
      <c r="E8" s="69">
        <v>60</v>
      </c>
      <c r="F8" s="70">
        <f t="shared" si="0"/>
        <v>1.0526315789473684</v>
      </c>
      <c r="G8" s="69">
        <v>45</v>
      </c>
      <c r="H8" s="69">
        <v>305</v>
      </c>
      <c r="I8" s="69">
        <v>174</v>
      </c>
      <c r="J8" s="69">
        <v>17</v>
      </c>
      <c r="K8" s="71">
        <v>157</v>
      </c>
    </row>
    <row r="9" spans="1:11" ht="25.5" x14ac:dyDescent="0.25">
      <c r="A9" s="67">
        <v>5</v>
      </c>
      <c r="B9" s="68" t="s">
        <v>89</v>
      </c>
      <c r="C9" s="69">
        <v>13</v>
      </c>
      <c r="D9" s="69">
        <v>51</v>
      </c>
      <c r="E9" s="69">
        <v>13</v>
      </c>
      <c r="F9" s="70">
        <f t="shared" si="0"/>
        <v>1</v>
      </c>
      <c r="G9" s="69">
        <v>11</v>
      </c>
      <c r="H9" s="69">
        <v>54</v>
      </c>
      <c r="I9" s="69">
        <v>43</v>
      </c>
      <c r="J9" s="69">
        <v>8</v>
      </c>
      <c r="K9" s="71">
        <v>35</v>
      </c>
    </row>
    <row r="10" spans="1:11" ht="25.5" x14ac:dyDescent="0.25">
      <c r="A10" s="67">
        <v>6</v>
      </c>
      <c r="B10" s="68" t="s">
        <v>67</v>
      </c>
      <c r="C10" s="69">
        <v>127</v>
      </c>
      <c r="D10" s="69">
        <v>601</v>
      </c>
      <c r="E10" s="69">
        <v>115</v>
      </c>
      <c r="F10" s="70">
        <f t="shared" si="0"/>
        <v>0.90551181102362199</v>
      </c>
      <c r="G10" s="69">
        <v>58</v>
      </c>
      <c r="H10" s="69">
        <v>1188</v>
      </c>
      <c r="I10" s="69">
        <v>531</v>
      </c>
      <c r="J10" s="69">
        <v>112</v>
      </c>
      <c r="K10" s="71">
        <v>419</v>
      </c>
    </row>
    <row r="11" spans="1:11" ht="25.5" x14ac:dyDescent="0.25">
      <c r="A11" s="67">
        <v>7</v>
      </c>
      <c r="B11" s="68" t="s">
        <v>73</v>
      </c>
      <c r="C11" s="69">
        <v>16</v>
      </c>
      <c r="D11" s="69">
        <v>38</v>
      </c>
      <c r="E11" s="69">
        <v>14</v>
      </c>
      <c r="F11" s="70">
        <f t="shared" si="0"/>
        <v>0.875</v>
      </c>
      <c r="G11" s="69">
        <v>9</v>
      </c>
      <c r="H11" s="69">
        <v>9</v>
      </c>
      <c r="I11" s="69">
        <v>15</v>
      </c>
      <c r="J11" s="69">
        <v>8</v>
      </c>
      <c r="K11" s="71">
        <v>7</v>
      </c>
    </row>
    <row r="12" spans="1:11" ht="25.5" x14ac:dyDescent="0.25">
      <c r="A12" s="67">
        <v>8</v>
      </c>
      <c r="B12" s="68" t="s">
        <v>70</v>
      </c>
      <c r="C12" s="69">
        <v>56</v>
      </c>
      <c r="D12" s="69">
        <v>95</v>
      </c>
      <c r="E12" s="69">
        <v>42</v>
      </c>
      <c r="F12" s="70">
        <f t="shared" si="0"/>
        <v>0.75</v>
      </c>
      <c r="G12" s="69">
        <v>22</v>
      </c>
      <c r="H12" s="69">
        <v>185</v>
      </c>
      <c r="I12" s="69">
        <v>45</v>
      </c>
      <c r="J12" s="69">
        <v>19</v>
      </c>
      <c r="K12" s="71">
        <v>26</v>
      </c>
    </row>
    <row r="13" spans="1:11" ht="25.5" x14ac:dyDescent="0.25">
      <c r="A13" s="67">
        <v>9</v>
      </c>
      <c r="B13" s="68" t="s">
        <v>322</v>
      </c>
      <c r="C13" s="69">
        <v>16</v>
      </c>
      <c r="D13" s="69">
        <v>34</v>
      </c>
      <c r="E13" s="69">
        <v>10</v>
      </c>
      <c r="F13" s="70">
        <f t="shared" si="0"/>
        <v>0.625</v>
      </c>
      <c r="G13" s="69">
        <v>7</v>
      </c>
      <c r="H13" s="69">
        <v>0</v>
      </c>
      <c r="I13" s="69">
        <v>125</v>
      </c>
      <c r="J13" s="69">
        <v>15</v>
      </c>
      <c r="K13" s="71">
        <v>110</v>
      </c>
    </row>
    <row r="14" spans="1:11" ht="25.5" x14ac:dyDescent="0.25">
      <c r="A14" s="67">
        <v>10</v>
      </c>
      <c r="B14" s="68" t="s">
        <v>81</v>
      </c>
      <c r="C14" s="69">
        <v>2</v>
      </c>
      <c r="D14" s="69">
        <v>6</v>
      </c>
      <c r="E14" s="69">
        <v>1</v>
      </c>
      <c r="F14" s="70">
        <f t="shared" si="0"/>
        <v>0.5</v>
      </c>
      <c r="G14" s="69">
        <v>0</v>
      </c>
      <c r="H14" s="69">
        <v>0</v>
      </c>
      <c r="I14" s="69">
        <v>6</v>
      </c>
      <c r="J14" s="69">
        <v>1</v>
      </c>
      <c r="K14" s="71">
        <v>5</v>
      </c>
    </row>
    <row r="15" spans="1:11" ht="25.5" x14ac:dyDescent="0.25">
      <c r="A15" s="67">
        <v>11</v>
      </c>
      <c r="B15" s="68" t="s">
        <v>95</v>
      </c>
      <c r="C15" s="69">
        <v>2</v>
      </c>
      <c r="D15" s="69">
        <v>5</v>
      </c>
      <c r="E15" s="69">
        <v>1</v>
      </c>
      <c r="F15" s="70">
        <f t="shared" si="0"/>
        <v>0.5</v>
      </c>
      <c r="G15" s="69">
        <v>0</v>
      </c>
      <c r="H15" s="69">
        <v>9</v>
      </c>
      <c r="I15" s="69">
        <v>10</v>
      </c>
      <c r="J15" s="69">
        <v>0</v>
      </c>
      <c r="K15" s="71">
        <v>10</v>
      </c>
    </row>
    <row r="16" spans="1:11" ht="25.5" x14ac:dyDescent="0.25">
      <c r="A16" s="67">
        <v>12</v>
      </c>
      <c r="B16" s="68" t="s">
        <v>71</v>
      </c>
      <c r="C16" s="69">
        <v>46</v>
      </c>
      <c r="D16" s="69">
        <v>90</v>
      </c>
      <c r="E16" s="69">
        <v>23</v>
      </c>
      <c r="F16" s="70">
        <f t="shared" si="0"/>
        <v>0.5</v>
      </c>
      <c r="G16" s="69">
        <v>6</v>
      </c>
      <c r="H16" s="69">
        <v>113</v>
      </c>
      <c r="I16" s="69">
        <v>47</v>
      </c>
      <c r="J16" s="69">
        <v>11</v>
      </c>
      <c r="K16" s="71">
        <v>36</v>
      </c>
    </row>
    <row r="17" spans="1:11" ht="25.5" x14ac:dyDescent="0.25">
      <c r="A17" s="67">
        <v>13</v>
      </c>
      <c r="B17" s="68" t="s">
        <v>69</v>
      </c>
      <c r="C17" s="69">
        <v>24</v>
      </c>
      <c r="D17" s="69">
        <v>21</v>
      </c>
      <c r="E17" s="69">
        <v>12</v>
      </c>
      <c r="F17" s="70">
        <f t="shared" si="0"/>
        <v>0.5</v>
      </c>
      <c r="G17" s="69">
        <v>3</v>
      </c>
      <c r="H17" s="69">
        <v>6</v>
      </c>
      <c r="I17" s="69">
        <v>8</v>
      </c>
      <c r="J17" s="69">
        <v>6</v>
      </c>
      <c r="K17" s="71">
        <v>2</v>
      </c>
    </row>
    <row r="18" spans="1:11" ht="25.5" x14ac:dyDescent="0.25">
      <c r="A18" s="67">
        <v>14</v>
      </c>
      <c r="B18" s="68" t="s">
        <v>68</v>
      </c>
      <c r="C18" s="69">
        <v>38</v>
      </c>
      <c r="D18" s="69">
        <v>80</v>
      </c>
      <c r="E18" s="69">
        <v>18</v>
      </c>
      <c r="F18" s="70">
        <f t="shared" si="0"/>
        <v>0.47368421052631576</v>
      </c>
      <c r="G18" s="69">
        <v>9</v>
      </c>
      <c r="H18" s="69">
        <v>87</v>
      </c>
      <c r="I18" s="69">
        <v>44</v>
      </c>
      <c r="J18" s="69">
        <v>13</v>
      </c>
      <c r="K18" s="71">
        <v>31</v>
      </c>
    </row>
    <row r="19" spans="1:11" ht="25.5" x14ac:dyDescent="0.25">
      <c r="A19" s="67">
        <v>15</v>
      </c>
      <c r="B19" s="68" t="s">
        <v>66</v>
      </c>
      <c r="C19" s="69">
        <v>194</v>
      </c>
      <c r="D19" s="69">
        <v>955</v>
      </c>
      <c r="E19" s="69">
        <v>55</v>
      </c>
      <c r="F19" s="70">
        <f t="shared" si="0"/>
        <v>0.28350515463917525</v>
      </c>
      <c r="G19" s="69">
        <v>18</v>
      </c>
      <c r="H19" s="69">
        <v>1849</v>
      </c>
      <c r="I19" s="69">
        <v>872</v>
      </c>
      <c r="J19" s="69">
        <v>182</v>
      </c>
      <c r="K19" s="71">
        <v>690</v>
      </c>
    </row>
    <row r="20" spans="1:11" ht="25.5" x14ac:dyDescent="0.25">
      <c r="A20" s="67">
        <v>16</v>
      </c>
      <c r="B20" s="68" t="s">
        <v>74</v>
      </c>
      <c r="C20" s="69">
        <v>14</v>
      </c>
      <c r="D20" s="69">
        <v>10</v>
      </c>
      <c r="E20" s="69">
        <v>2</v>
      </c>
      <c r="F20" s="70">
        <f t="shared" si="0"/>
        <v>0.14285714285714285</v>
      </c>
      <c r="G20" s="69">
        <v>1</v>
      </c>
      <c r="H20" s="69">
        <v>9</v>
      </c>
      <c r="I20" s="69">
        <v>7</v>
      </c>
      <c r="J20" s="69">
        <v>0</v>
      </c>
      <c r="K20" s="71">
        <v>7</v>
      </c>
    </row>
    <row r="21" spans="1:11" ht="25.5" x14ac:dyDescent="0.25">
      <c r="A21" s="67">
        <v>17</v>
      </c>
      <c r="B21" s="68" t="s">
        <v>88</v>
      </c>
      <c r="C21" s="69">
        <v>45</v>
      </c>
      <c r="D21" s="69">
        <v>15</v>
      </c>
      <c r="E21" s="69">
        <v>4</v>
      </c>
      <c r="F21" s="70">
        <f t="shared" si="0"/>
        <v>8.8888888888888892E-2</v>
      </c>
      <c r="G21" s="69">
        <v>3</v>
      </c>
      <c r="H21" s="69">
        <v>12</v>
      </c>
      <c r="I21" s="69">
        <v>8</v>
      </c>
      <c r="J21" s="69">
        <v>3</v>
      </c>
      <c r="K21" s="71">
        <v>5</v>
      </c>
    </row>
    <row r="22" spans="1:11" ht="25.5" x14ac:dyDescent="0.25">
      <c r="A22" s="67">
        <v>18</v>
      </c>
      <c r="B22" s="68" t="s">
        <v>80</v>
      </c>
      <c r="C22" s="69">
        <v>26</v>
      </c>
      <c r="D22" s="69">
        <v>12</v>
      </c>
      <c r="E22" s="69">
        <v>2</v>
      </c>
      <c r="F22" s="70">
        <f t="shared" si="0"/>
        <v>7.6923076923076927E-2</v>
      </c>
      <c r="G22" s="69">
        <v>2</v>
      </c>
      <c r="H22" s="69">
        <v>18</v>
      </c>
      <c r="I22" s="69">
        <v>24</v>
      </c>
      <c r="J22" s="69">
        <v>1</v>
      </c>
      <c r="K22" s="71">
        <v>23</v>
      </c>
    </row>
    <row r="23" spans="1:11" ht="25.5" x14ac:dyDescent="0.25">
      <c r="A23" s="67">
        <v>19</v>
      </c>
      <c r="B23" s="68" t="s">
        <v>72</v>
      </c>
      <c r="C23" s="69">
        <v>27</v>
      </c>
      <c r="D23" s="69">
        <v>18</v>
      </c>
      <c r="E23" s="69">
        <v>2</v>
      </c>
      <c r="F23" s="70">
        <f t="shared" si="0"/>
        <v>7.407407407407407E-2</v>
      </c>
      <c r="G23" s="69">
        <v>2</v>
      </c>
      <c r="H23" s="69">
        <v>72</v>
      </c>
      <c r="I23" s="69">
        <v>36</v>
      </c>
      <c r="J23" s="69">
        <v>1</v>
      </c>
      <c r="K23" s="71">
        <v>35</v>
      </c>
    </row>
    <row r="24" spans="1:11" ht="25.5" x14ac:dyDescent="0.25">
      <c r="A24" s="67">
        <v>20</v>
      </c>
      <c r="B24" s="68" t="s">
        <v>143</v>
      </c>
      <c r="C24" s="69">
        <v>17</v>
      </c>
      <c r="D24" s="69">
        <v>10</v>
      </c>
      <c r="E24" s="69">
        <v>1</v>
      </c>
      <c r="F24" s="70">
        <f t="shared" si="0"/>
        <v>5.8823529411764705E-2</v>
      </c>
      <c r="G24" s="69">
        <v>0</v>
      </c>
      <c r="H24" s="69">
        <v>15</v>
      </c>
      <c r="I24" s="69">
        <v>11</v>
      </c>
      <c r="J24" s="69">
        <v>7</v>
      </c>
      <c r="K24" s="71">
        <v>4</v>
      </c>
    </row>
    <row r="25" spans="1:11" ht="25.5" x14ac:dyDescent="0.25">
      <c r="A25" s="67">
        <v>21</v>
      </c>
      <c r="B25" s="68" t="s">
        <v>87</v>
      </c>
      <c r="C25" s="69">
        <v>43</v>
      </c>
      <c r="D25" s="69">
        <v>30</v>
      </c>
      <c r="E25" s="69">
        <v>2</v>
      </c>
      <c r="F25" s="70">
        <f t="shared" si="0"/>
        <v>4.6511627906976744E-2</v>
      </c>
      <c r="G25" s="69">
        <v>0</v>
      </c>
      <c r="H25" s="69">
        <v>94</v>
      </c>
      <c r="I25" s="69">
        <v>115</v>
      </c>
      <c r="J25" s="69">
        <v>7</v>
      </c>
      <c r="K25" s="71">
        <v>108</v>
      </c>
    </row>
    <row r="26" spans="1:11" ht="25.5" x14ac:dyDescent="0.25">
      <c r="A26" s="67">
        <v>22</v>
      </c>
      <c r="B26" s="68" t="s">
        <v>90</v>
      </c>
      <c r="C26" s="69">
        <v>1</v>
      </c>
      <c r="D26" s="69">
        <v>2</v>
      </c>
      <c r="E26" s="69">
        <v>0</v>
      </c>
      <c r="F26" s="70">
        <f t="shared" si="0"/>
        <v>0</v>
      </c>
      <c r="G26" s="69">
        <v>0</v>
      </c>
      <c r="H26" s="69">
        <v>5</v>
      </c>
      <c r="I26" s="69">
        <v>4</v>
      </c>
      <c r="J26" s="69">
        <v>0</v>
      </c>
      <c r="K26" s="71">
        <v>4</v>
      </c>
    </row>
    <row r="27" spans="1:11" ht="25.5" x14ac:dyDescent="0.25">
      <c r="A27" s="67">
        <v>23</v>
      </c>
      <c r="B27" s="68" t="s">
        <v>119</v>
      </c>
      <c r="C27" s="69">
        <v>1</v>
      </c>
      <c r="D27" s="69">
        <v>0</v>
      </c>
      <c r="E27" s="69">
        <v>0</v>
      </c>
      <c r="F27" s="70">
        <f t="shared" si="0"/>
        <v>0</v>
      </c>
      <c r="G27" s="69">
        <v>0</v>
      </c>
      <c r="H27" s="69">
        <v>0</v>
      </c>
      <c r="I27" s="69">
        <v>0</v>
      </c>
      <c r="J27" s="69">
        <v>0</v>
      </c>
      <c r="K27" s="71">
        <v>0</v>
      </c>
    </row>
    <row r="28" spans="1:11" ht="25.5" x14ac:dyDescent="0.25">
      <c r="A28" s="67">
        <v>24</v>
      </c>
      <c r="B28" s="68" t="s">
        <v>84</v>
      </c>
      <c r="C28" s="69">
        <v>1</v>
      </c>
      <c r="D28" s="69">
        <v>0</v>
      </c>
      <c r="E28" s="69">
        <v>0</v>
      </c>
      <c r="F28" s="70">
        <f t="shared" si="0"/>
        <v>0</v>
      </c>
      <c r="G28" s="69">
        <v>0</v>
      </c>
      <c r="H28" s="69">
        <v>1</v>
      </c>
      <c r="I28" s="69">
        <v>1</v>
      </c>
      <c r="J28" s="69">
        <v>0</v>
      </c>
      <c r="K28" s="71">
        <v>1</v>
      </c>
    </row>
    <row r="29" spans="1:11" ht="25.5" x14ac:dyDescent="0.25">
      <c r="A29" s="67">
        <v>25</v>
      </c>
      <c r="B29" s="68" t="s">
        <v>116</v>
      </c>
      <c r="C29" s="69">
        <v>2</v>
      </c>
      <c r="D29" s="69">
        <v>0</v>
      </c>
      <c r="E29" s="69">
        <v>0</v>
      </c>
      <c r="F29" s="70">
        <f t="shared" si="0"/>
        <v>0</v>
      </c>
      <c r="G29" s="69">
        <v>0</v>
      </c>
      <c r="H29" s="69">
        <v>3</v>
      </c>
      <c r="I29" s="69">
        <v>3</v>
      </c>
      <c r="J29" s="69">
        <v>0</v>
      </c>
      <c r="K29" s="71">
        <v>3</v>
      </c>
    </row>
    <row r="30" spans="1:11" ht="25.5" x14ac:dyDescent="0.25">
      <c r="A30" s="67">
        <v>26</v>
      </c>
      <c r="B30" s="68" t="s">
        <v>91</v>
      </c>
      <c r="C30" s="69">
        <v>6</v>
      </c>
      <c r="D30" s="69">
        <v>1</v>
      </c>
      <c r="E30" s="69">
        <v>0</v>
      </c>
      <c r="F30" s="70">
        <f t="shared" si="0"/>
        <v>0</v>
      </c>
      <c r="G30" s="69">
        <v>0</v>
      </c>
      <c r="H30" s="69">
        <v>8</v>
      </c>
      <c r="I30" s="69">
        <v>9</v>
      </c>
      <c r="J30" s="69">
        <v>0</v>
      </c>
      <c r="K30" s="71">
        <v>9</v>
      </c>
    </row>
    <row r="31" spans="1:11" ht="25.5" x14ac:dyDescent="0.25">
      <c r="A31" s="67">
        <v>27</v>
      </c>
      <c r="B31" s="68" t="s">
        <v>323</v>
      </c>
      <c r="C31" s="69">
        <v>1</v>
      </c>
      <c r="D31" s="69">
        <v>1</v>
      </c>
      <c r="E31" s="69">
        <v>0</v>
      </c>
      <c r="F31" s="70">
        <f t="shared" si="0"/>
        <v>0</v>
      </c>
      <c r="G31" s="69">
        <v>0</v>
      </c>
      <c r="H31" s="69">
        <v>0</v>
      </c>
      <c r="I31" s="69">
        <v>8</v>
      </c>
      <c r="J31" s="69">
        <v>0</v>
      </c>
      <c r="K31" s="71">
        <v>8</v>
      </c>
    </row>
    <row r="32" spans="1:11" ht="25.5" x14ac:dyDescent="0.25">
      <c r="A32" s="67">
        <v>28</v>
      </c>
      <c r="B32" s="68" t="s">
        <v>117</v>
      </c>
      <c r="C32" s="69">
        <v>2</v>
      </c>
      <c r="D32" s="69">
        <v>2</v>
      </c>
      <c r="E32" s="69">
        <v>0</v>
      </c>
      <c r="F32" s="70">
        <f t="shared" si="0"/>
        <v>0</v>
      </c>
      <c r="G32" s="69">
        <v>0</v>
      </c>
      <c r="H32" s="69">
        <v>5</v>
      </c>
      <c r="I32" s="69">
        <v>7</v>
      </c>
      <c r="J32" s="69">
        <v>1</v>
      </c>
      <c r="K32" s="71">
        <v>6</v>
      </c>
    </row>
    <row r="33" spans="1:11" ht="25.5" x14ac:dyDescent="0.25">
      <c r="A33" s="67">
        <v>29</v>
      </c>
      <c r="B33" s="68" t="s">
        <v>97</v>
      </c>
      <c r="C33" s="69">
        <v>1</v>
      </c>
      <c r="D33" s="69">
        <v>0</v>
      </c>
      <c r="E33" s="69">
        <v>0</v>
      </c>
      <c r="F33" s="70">
        <f t="shared" si="0"/>
        <v>0</v>
      </c>
      <c r="G33" s="69">
        <v>0</v>
      </c>
      <c r="H33" s="69">
        <v>0</v>
      </c>
      <c r="I33" s="69">
        <v>2</v>
      </c>
      <c r="J33" s="69">
        <v>0</v>
      </c>
      <c r="K33" s="71">
        <v>2</v>
      </c>
    </row>
    <row r="34" spans="1:11" ht="26.25" thickBot="1" x14ac:dyDescent="0.3">
      <c r="A34" s="72">
        <v>30</v>
      </c>
      <c r="B34" s="73" t="s">
        <v>100</v>
      </c>
      <c r="C34" s="74">
        <v>8</v>
      </c>
      <c r="D34" s="74">
        <v>1</v>
      </c>
      <c r="E34" s="74">
        <v>0</v>
      </c>
      <c r="F34" s="75">
        <f t="shared" si="0"/>
        <v>0</v>
      </c>
      <c r="G34" s="74">
        <v>0</v>
      </c>
      <c r="H34" s="74">
        <v>12</v>
      </c>
      <c r="I34" s="74">
        <v>13</v>
      </c>
      <c r="J34" s="74">
        <v>1</v>
      </c>
      <c r="K34" s="76">
        <v>12</v>
      </c>
    </row>
    <row r="35" spans="1:11" ht="26.25" thickBot="1" x14ac:dyDescent="0.3">
      <c r="A35" s="239" t="s">
        <v>324</v>
      </c>
      <c r="B35" s="240"/>
      <c r="C35" s="77">
        <v>1200</v>
      </c>
      <c r="D35" s="77">
        <f>SUM(D5:D34)</f>
        <v>4074</v>
      </c>
      <c r="E35" s="77">
        <f>SUM(E5:E34)</f>
        <v>1044</v>
      </c>
      <c r="F35" s="78">
        <f t="shared" si="0"/>
        <v>0.87</v>
      </c>
      <c r="G35" s="77">
        <f>SUM(G5:G34)</f>
        <v>606</v>
      </c>
      <c r="H35" s="77">
        <f>SUM(H5:H34)</f>
        <v>4684</v>
      </c>
      <c r="I35" s="79">
        <f>SUM(I5:I34)</f>
        <v>2699</v>
      </c>
      <c r="J35" s="77">
        <f>SUM(J5:J34)</f>
        <v>711</v>
      </c>
      <c r="K35" s="79">
        <f>SUM(K5:K34)</f>
        <v>1988</v>
      </c>
    </row>
  </sheetData>
  <mergeCells count="11">
    <mergeCell ref="A1:K1"/>
    <mergeCell ref="A2:A4"/>
    <mergeCell ref="B2:B4"/>
    <mergeCell ref="C2:C4"/>
    <mergeCell ref="D2:D4"/>
    <mergeCell ref="E2:E4"/>
    <mergeCell ref="F2:F4"/>
    <mergeCell ref="G2:G4"/>
    <mergeCell ref="H2:K2"/>
    <mergeCell ref="I3:K3"/>
    <mergeCell ref="A35:B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E02DD-8592-4FE5-BC42-0CF86631620A}">
  <dimension ref="A1:J44"/>
  <sheetViews>
    <sheetView workbookViewId="0">
      <selection activeCell="M17" sqref="M17"/>
    </sheetView>
  </sheetViews>
  <sheetFormatPr defaultRowHeight="15" x14ac:dyDescent="0.25"/>
  <cols>
    <col min="1" max="1" width="8.140625" bestFit="1" customWidth="1"/>
    <col min="2" max="2" width="22.5703125" bestFit="1" customWidth="1"/>
    <col min="3" max="3" width="9.7109375" bestFit="1" customWidth="1"/>
    <col min="4" max="4" width="28.85546875" bestFit="1" customWidth="1"/>
    <col min="5" max="5" width="14" bestFit="1" customWidth="1"/>
    <col min="6" max="6" width="12.7109375" bestFit="1" customWidth="1"/>
    <col min="7" max="7" width="25.7109375" customWidth="1"/>
    <col min="8" max="10" width="10.85546875" customWidth="1"/>
    <col min="11" max="11" width="34.28515625" customWidth="1"/>
  </cols>
  <sheetData>
    <row r="1" spans="1:10" ht="24" thickBot="1" x14ac:dyDescent="0.3">
      <c r="A1" s="247" t="s">
        <v>325</v>
      </c>
      <c r="B1" s="248"/>
      <c r="C1" s="248"/>
      <c r="D1" s="248"/>
      <c r="E1" s="248"/>
      <c r="F1" s="248"/>
      <c r="G1" s="248"/>
      <c r="H1" s="248"/>
      <c r="I1" s="248"/>
      <c r="J1" s="249"/>
    </row>
    <row r="2" spans="1:10" ht="24.75" thickBot="1" x14ac:dyDescent="0.3">
      <c r="A2" s="80" t="s">
        <v>134</v>
      </c>
      <c r="B2" s="81" t="s">
        <v>144</v>
      </c>
      <c r="C2" s="82" t="s">
        <v>135</v>
      </c>
      <c r="D2" s="82" t="s">
        <v>326</v>
      </c>
      <c r="E2" s="82" t="s">
        <v>327</v>
      </c>
      <c r="F2" s="82" t="s">
        <v>328</v>
      </c>
      <c r="G2" s="82" t="s">
        <v>329</v>
      </c>
      <c r="H2" s="82" t="s">
        <v>330</v>
      </c>
      <c r="I2" s="82" t="s">
        <v>331</v>
      </c>
      <c r="J2" s="83" t="s">
        <v>332</v>
      </c>
    </row>
    <row r="3" spans="1:10" x14ac:dyDescent="0.25">
      <c r="A3" s="84">
        <v>1</v>
      </c>
      <c r="B3" s="85" t="s">
        <v>172</v>
      </c>
      <c r="C3" s="86">
        <v>15</v>
      </c>
      <c r="D3" s="87">
        <v>65</v>
      </c>
      <c r="E3" s="87">
        <v>20</v>
      </c>
      <c r="F3" s="87">
        <v>4</v>
      </c>
      <c r="G3" s="88">
        <f t="shared" ref="G3:G44" si="0">F3/C3</f>
        <v>0.26666666666666666</v>
      </c>
      <c r="H3" s="87">
        <v>1</v>
      </c>
      <c r="I3" s="87">
        <v>0</v>
      </c>
      <c r="J3" s="89">
        <v>41</v>
      </c>
    </row>
    <row r="4" spans="1:10" x14ac:dyDescent="0.25">
      <c r="A4" s="90">
        <v>2</v>
      </c>
      <c r="B4" s="91" t="s">
        <v>152</v>
      </c>
      <c r="C4" s="92">
        <v>15</v>
      </c>
      <c r="D4" s="93">
        <v>96</v>
      </c>
      <c r="E4" s="93">
        <v>33</v>
      </c>
      <c r="F4" s="93">
        <v>17</v>
      </c>
      <c r="G4" s="94">
        <f t="shared" si="0"/>
        <v>1.1333333333333333</v>
      </c>
      <c r="H4" s="93">
        <v>4</v>
      </c>
      <c r="I4" s="93">
        <v>3</v>
      </c>
      <c r="J4" s="95">
        <v>46</v>
      </c>
    </row>
    <row r="5" spans="1:10" x14ac:dyDescent="0.25">
      <c r="A5" s="90">
        <v>3</v>
      </c>
      <c r="B5" s="91" t="s">
        <v>255</v>
      </c>
      <c r="C5" s="92">
        <v>5</v>
      </c>
      <c r="D5" s="93">
        <v>21</v>
      </c>
      <c r="E5" s="93">
        <v>6</v>
      </c>
      <c r="F5" s="93">
        <v>3</v>
      </c>
      <c r="G5" s="94">
        <f t="shared" si="0"/>
        <v>0.6</v>
      </c>
      <c r="H5" s="93">
        <v>2</v>
      </c>
      <c r="I5" s="93">
        <v>1</v>
      </c>
      <c r="J5" s="95">
        <v>12</v>
      </c>
    </row>
    <row r="6" spans="1:10" x14ac:dyDescent="0.25">
      <c r="A6" s="90">
        <v>4</v>
      </c>
      <c r="B6" s="91" t="s">
        <v>165</v>
      </c>
      <c r="C6" s="92">
        <v>20</v>
      </c>
      <c r="D6" s="93">
        <v>41</v>
      </c>
      <c r="E6" s="93">
        <v>2</v>
      </c>
      <c r="F6" s="93">
        <v>18</v>
      </c>
      <c r="G6" s="94">
        <f t="shared" si="0"/>
        <v>0.9</v>
      </c>
      <c r="H6" s="93">
        <v>16</v>
      </c>
      <c r="I6" s="93">
        <v>12</v>
      </c>
      <c r="J6" s="95">
        <v>21</v>
      </c>
    </row>
    <row r="7" spans="1:10" x14ac:dyDescent="0.25">
      <c r="A7" s="90">
        <v>5</v>
      </c>
      <c r="B7" s="91" t="s">
        <v>168</v>
      </c>
      <c r="C7" s="92">
        <v>20</v>
      </c>
      <c r="D7" s="93">
        <v>76</v>
      </c>
      <c r="E7" s="93">
        <v>31</v>
      </c>
      <c r="F7" s="93">
        <v>17</v>
      </c>
      <c r="G7" s="94">
        <f t="shared" si="0"/>
        <v>0.85</v>
      </c>
      <c r="H7" s="93">
        <v>4</v>
      </c>
      <c r="I7" s="93">
        <v>0</v>
      </c>
      <c r="J7" s="95">
        <v>28</v>
      </c>
    </row>
    <row r="8" spans="1:10" x14ac:dyDescent="0.25">
      <c r="A8" s="90">
        <v>6</v>
      </c>
      <c r="B8" s="91" t="s">
        <v>163</v>
      </c>
      <c r="C8" s="92">
        <v>15</v>
      </c>
      <c r="D8" s="93">
        <v>57</v>
      </c>
      <c r="E8" s="93">
        <v>25</v>
      </c>
      <c r="F8" s="93">
        <v>8</v>
      </c>
      <c r="G8" s="94">
        <f t="shared" si="0"/>
        <v>0.53333333333333333</v>
      </c>
      <c r="H8" s="93">
        <v>3</v>
      </c>
      <c r="I8" s="93">
        <v>1</v>
      </c>
      <c r="J8" s="95">
        <v>24</v>
      </c>
    </row>
    <row r="9" spans="1:10" x14ac:dyDescent="0.25">
      <c r="A9" s="90">
        <v>7</v>
      </c>
      <c r="B9" s="91" t="s">
        <v>179</v>
      </c>
      <c r="C9" s="92">
        <v>5</v>
      </c>
      <c r="D9" s="93">
        <v>82</v>
      </c>
      <c r="E9" s="93">
        <v>44</v>
      </c>
      <c r="F9" s="93">
        <v>5</v>
      </c>
      <c r="G9" s="94">
        <f t="shared" si="0"/>
        <v>1</v>
      </c>
      <c r="H9" s="93">
        <v>0</v>
      </c>
      <c r="I9" s="93">
        <v>0</v>
      </c>
      <c r="J9" s="95">
        <v>33</v>
      </c>
    </row>
    <row r="10" spans="1:10" x14ac:dyDescent="0.25">
      <c r="A10" s="90">
        <v>8</v>
      </c>
      <c r="B10" s="91" t="s">
        <v>176</v>
      </c>
      <c r="C10" s="92">
        <v>30</v>
      </c>
      <c r="D10" s="93">
        <v>135</v>
      </c>
      <c r="E10" s="93">
        <v>68</v>
      </c>
      <c r="F10" s="93">
        <v>8</v>
      </c>
      <c r="G10" s="94">
        <f t="shared" si="0"/>
        <v>0.26666666666666666</v>
      </c>
      <c r="H10" s="93">
        <v>1</v>
      </c>
      <c r="I10" s="93">
        <v>0</v>
      </c>
      <c r="J10" s="95">
        <v>59</v>
      </c>
    </row>
    <row r="11" spans="1:10" x14ac:dyDescent="0.25">
      <c r="A11" s="90">
        <v>9</v>
      </c>
      <c r="B11" s="91" t="s">
        <v>169</v>
      </c>
      <c r="C11" s="92">
        <v>20</v>
      </c>
      <c r="D11" s="93">
        <v>65</v>
      </c>
      <c r="E11" s="93">
        <v>16</v>
      </c>
      <c r="F11" s="93">
        <v>14</v>
      </c>
      <c r="G11" s="94">
        <f t="shared" si="0"/>
        <v>0.7</v>
      </c>
      <c r="H11" s="93">
        <v>5</v>
      </c>
      <c r="I11" s="93">
        <v>3</v>
      </c>
      <c r="J11" s="95">
        <v>35</v>
      </c>
    </row>
    <row r="12" spans="1:10" x14ac:dyDescent="0.25">
      <c r="A12" s="90">
        <v>10</v>
      </c>
      <c r="B12" s="91" t="s">
        <v>166</v>
      </c>
      <c r="C12" s="92">
        <v>39</v>
      </c>
      <c r="D12" s="93">
        <v>109</v>
      </c>
      <c r="E12" s="93">
        <v>24</v>
      </c>
      <c r="F12" s="93">
        <v>27</v>
      </c>
      <c r="G12" s="94">
        <f t="shared" si="0"/>
        <v>0.69230769230769229</v>
      </c>
      <c r="H12" s="93">
        <v>14</v>
      </c>
      <c r="I12" s="93">
        <v>3</v>
      </c>
      <c r="J12" s="95">
        <v>58</v>
      </c>
    </row>
    <row r="13" spans="1:10" x14ac:dyDescent="0.25">
      <c r="A13" s="90">
        <v>11</v>
      </c>
      <c r="B13" s="91" t="s">
        <v>160</v>
      </c>
      <c r="C13" s="92">
        <v>31</v>
      </c>
      <c r="D13" s="93">
        <v>67</v>
      </c>
      <c r="E13" s="93">
        <v>10</v>
      </c>
      <c r="F13" s="93">
        <v>16</v>
      </c>
      <c r="G13" s="94">
        <f t="shared" si="0"/>
        <v>0.5161290322580645</v>
      </c>
      <c r="H13" s="93">
        <v>6</v>
      </c>
      <c r="I13" s="93">
        <v>4</v>
      </c>
      <c r="J13" s="95">
        <v>41</v>
      </c>
    </row>
    <row r="14" spans="1:10" x14ac:dyDescent="0.25">
      <c r="A14" s="90">
        <v>12</v>
      </c>
      <c r="B14" s="91" t="s">
        <v>161</v>
      </c>
      <c r="C14" s="92">
        <v>32</v>
      </c>
      <c r="D14" s="93">
        <v>131</v>
      </c>
      <c r="E14" s="93">
        <v>47</v>
      </c>
      <c r="F14" s="93">
        <v>13</v>
      </c>
      <c r="G14" s="94">
        <f t="shared" si="0"/>
        <v>0.40625</v>
      </c>
      <c r="H14" s="93">
        <v>3</v>
      </c>
      <c r="I14" s="93">
        <v>0</v>
      </c>
      <c r="J14" s="95">
        <v>71</v>
      </c>
    </row>
    <row r="15" spans="1:10" x14ac:dyDescent="0.25">
      <c r="A15" s="90">
        <v>13</v>
      </c>
      <c r="B15" s="91" t="s">
        <v>159</v>
      </c>
      <c r="C15" s="92">
        <v>124</v>
      </c>
      <c r="D15" s="93">
        <v>275</v>
      </c>
      <c r="E15" s="93">
        <v>62</v>
      </c>
      <c r="F15" s="93">
        <v>99</v>
      </c>
      <c r="G15" s="94">
        <f t="shared" si="0"/>
        <v>0.79838709677419351</v>
      </c>
      <c r="H15" s="93">
        <v>70</v>
      </c>
      <c r="I15" s="93">
        <v>23</v>
      </c>
      <c r="J15" s="95">
        <v>114</v>
      </c>
    </row>
    <row r="16" spans="1:10" x14ac:dyDescent="0.25">
      <c r="A16" s="90">
        <v>14</v>
      </c>
      <c r="B16" s="91" t="s">
        <v>148</v>
      </c>
      <c r="C16" s="92">
        <v>35</v>
      </c>
      <c r="D16" s="93">
        <v>228</v>
      </c>
      <c r="E16" s="93">
        <v>69</v>
      </c>
      <c r="F16" s="93">
        <v>38</v>
      </c>
      <c r="G16" s="94">
        <f t="shared" si="0"/>
        <v>1.0857142857142856</v>
      </c>
      <c r="H16" s="93">
        <v>27</v>
      </c>
      <c r="I16" s="93">
        <v>8</v>
      </c>
      <c r="J16" s="95">
        <v>121</v>
      </c>
    </row>
    <row r="17" spans="1:10" x14ac:dyDescent="0.25">
      <c r="A17" s="90">
        <v>15</v>
      </c>
      <c r="B17" s="91" t="s">
        <v>173</v>
      </c>
      <c r="C17" s="92">
        <v>8</v>
      </c>
      <c r="D17" s="93">
        <v>52</v>
      </c>
      <c r="E17" s="93">
        <v>36</v>
      </c>
      <c r="F17" s="93">
        <v>9</v>
      </c>
      <c r="G17" s="94">
        <f t="shared" si="0"/>
        <v>1.125</v>
      </c>
      <c r="H17" s="93">
        <v>2</v>
      </c>
      <c r="I17" s="93">
        <v>0</v>
      </c>
      <c r="J17" s="95">
        <v>7</v>
      </c>
    </row>
    <row r="18" spans="1:10" x14ac:dyDescent="0.25">
      <c r="A18" s="90">
        <v>16</v>
      </c>
      <c r="B18" s="91" t="s">
        <v>147</v>
      </c>
      <c r="C18" s="92">
        <v>20</v>
      </c>
      <c r="D18" s="93">
        <v>265</v>
      </c>
      <c r="E18" s="93">
        <v>160</v>
      </c>
      <c r="F18" s="93">
        <v>33</v>
      </c>
      <c r="G18" s="94">
        <f t="shared" si="0"/>
        <v>1.65</v>
      </c>
      <c r="H18" s="93">
        <v>4</v>
      </c>
      <c r="I18" s="93">
        <v>0</v>
      </c>
      <c r="J18" s="95">
        <v>72</v>
      </c>
    </row>
    <row r="19" spans="1:10" x14ac:dyDescent="0.25">
      <c r="A19" s="90">
        <v>17</v>
      </c>
      <c r="B19" s="91" t="s">
        <v>257</v>
      </c>
      <c r="C19" s="92">
        <v>5</v>
      </c>
      <c r="D19" s="93">
        <v>12</v>
      </c>
      <c r="E19" s="93">
        <v>2</v>
      </c>
      <c r="F19" s="93">
        <v>6</v>
      </c>
      <c r="G19" s="94">
        <f t="shared" si="0"/>
        <v>1.2</v>
      </c>
      <c r="H19" s="93">
        <v>3</v>
      </c>
      <c r="I19" s="93">
        <v>0</v>
      </c>
      <c r="J19" s="95">
        <v>4</v>
      </c>
    </row>
    <row r="20" spans="1:10" x14ac:dyDescent="0.25">
      <c r="A20" s="90">
        <v>18</v>
      </c>
      <c r="B20" s="91" t="s">
        <v>153</v>
      </c>
      <c r="C20" s="92">
        <v>31</v>
      </c>
      <c r="D20" s="93">
        <v>149</v>
      </c>
      <c r="E20" s="93">
        <v>35</v>
      </c>
      <c r="F20" s="93">
        <v>41</v>
      </c>
      <c r="G20" s="94">
        <f t="shared" si="0"/>
        <v>1.3225806451612903</v>
      </c>
      <c r="H20" s="93">
        <v>22</v>
      </c>
      <c r="I20" s="93">
        <v>9</v>
      </c>
      <c r="J20" s="95">
        <v>73</v>
      </c>
    </row>
    <row r="21" spans="1:10" x14ac:dyDescent="0.25">
      <c r="A21" s="90">
        <v>19</v>
      </c>
      <c r="B21" s="91" t="s">
        <v>171</v>
      </c>
      <c r="C21" s="92">
        <v>66</v>
      </c>
      <c r="D21" s="93">
        <v>24</v>
      </c>
      <c r="E21" s="93">
        <v>13</v>
      </c>
      <c r="F21" s="93">
        <v>6</v>
      </c>
      <c r="G21" s="94">
        <f t="shared" si="0"/>
        <v>9.0909090909090912E-2</v>
      </c>
      <c r="H21" s="93">
        <v>6</v>
      </c>
      <c r="I21" s="93">
        <v>0</v>
      </c>
      <c r="J21" s="95">
        <v>5</v>
      </c>
    </row>
    <row r="22" spans="1:10" x14ac:dyDescent="0.25">
      <c r="A22" s="90">
        <v>20</v>
      </c>
      <c r="B22" s="91" t="s">
        <v>149</v>
      </c>
      <c r="C22" s="92">
        <v>40</v>
      </c>
      <c r="D22" s="93">
        <v>182</v>
      </c>
      <c r="E22" s="93">
        <v>40</v>
      </c>
      <c r="F22" s="93">
        <v>49</v>
      </c>
      <c r="G22" s="94">
        <f t="shared" si="0"/>
        <v>1.2250000000000001</v>
      </c>
      <c r="H22" s="93">
        <v>34</v>
      </c>
      <c r="I22" s="93">
        <v>14</v>
      </c>
      <c r="J22" s="95">
        <v>93</v>
      </c>
    </row>
    <row r="23" spans="1:10" x14ac:dyDescent="0.25">
      <c r="A23" s="90">
        <v>21</v>
      </c>
      <c r="B23" s="91" t="s">
        <v>154</v>
      </c>
      <c r="C23" s="92">
        <v>20</v>
      </c>
      <c r="D23" s="93">
        <v>61</v>
      </c>
      <c r="E23" s="93">
        <v>20</v>
      </c>
      <c r="F23" s="93">
        <v>12</v>
      </c>
      <c r="G23" s="94">
        <f t="shared" si="0"/>
        <v>0.6</v>
      </c>
      <c r="H23" s="93">
        <v>5</v>
      </c>
      <c r="I23" s="93">
        <v>1</v>
      </c>
      <c r="J23" s="95">
        <v>29</v>
      </c>
    </row>
    <row r="24" spans="1:10" x14ac:dyDescent="0.25">
      <c r="A24" s="90">
        <v>22</v>
      </c>
      <c r="B24" s="91" t="s">
        <v>157</v>
      </c>
      <c r="C24" s="92">
        <v>20</v>
      </c>
      <c r="D24" s="93">
        <v>38</v>
      </c>
      <c r="E24" s="93">
        <v>12</v>
      </c>
      <c r="F24" s="93">
        <v>17</v>
      </c>
      <c r="G24" s="94">
        <f t="shared" si="0"/>
        <v>0.85</v>
      </c>
      <c r="H24" s="93">
        <v>16</v>
      </c>
      <c r="I24" s="93">
        <v>11</v>
      </c>
      <c r="J24" s="95">
        <v>9</v>
      </c>
    </row>
    <row r="25" spans="1:10" x14ac:dyDescent="0.25">
      <c r="A25" s="90">
        <v>23</v>
      </c>
      <c r="B25" s="91" t="s">
        <v>181</v>
      </c>
      <c r="C25" s="92">
        <v>20</v>
      </c>
      <c r="D25" s="93">
        <v>145</v>
      </c>
      <c r="E25" s="93">
        <v>72</v>
      </c>
      <c r="F25" s="93">
        <v>12</v>
      </c>
      <c r="G25" s="94">
        <f t="shared" si="0"/>
        <v>0.6</v>
      </c>
      <c r="H25" s="93">
        <v>3</v>
      </c>
      <c r="I25" s="93">
        <v>0</v>
      </c>
      <c r="J25" s="95">
        <v>61</v>
      </c>
    </row>
    <row r="26" spans="1:10" x14ac:dyDescent="0.25">
      <c r="A26" s="90">
        <v>24</v>
      </c>
      <c r="B26" s="91" t="s">
        <v>145</v>
      </c>
      <c r="C26" s="92">
        <v>93</v>
      </c>
      <c r="D26" s="93">
        <v>171</v>
      </c>
      <c r="E26" s="93">
        <v>11</v>
      </c>
      <c r="F26" s="93">
        <v>149</v>
      </c>
      <c r="G26" s="94">
        <f t="shared" si="0"/>
        <v>1.6021505376344085</v>
      </c>
      <c r="H26" s="93">
        <v>113</v>
      </c>
      <c r="I26" s="93">
        <v>66</v>
      </c>
      <c r="J26" s="95">
        <v>11</v>
      </c>
    </row>
    <row r="27" spans="1:10" x14ac:dyDescent="0.25">
      <c r="A27" s="90">
        <v>25</v>
      </c>
      <c r="B27" s="91" t="s">
        <v>158</v>
      </c>
      <c r="C27" s="92">
        <v>50</v>
      </c>
      <c r="D27" s="93">
        <v>154</v>
      </c>
      <c r="E27" s="93">
        <v>26</v>
      </c>
      <c r="F27" s="93">
        <v>52</v>
      </c>
      <c r="G27" s="94">
        <f t="shared" si="0"/>
        <v>1.04</v>
      </c>
      <c r="H27" s="93">
        <v>36</v>
      </c>
      <c r="I27" s="93">
        <v>6</v>
      </c>
      <c r="J27" s="95">
        <v>76</v>
      </c>
    </row>
    <row r="28" spans="1:10" x14ac:dyDescent="0.25">
      <c r="A28" s="90">
        <v>26</v>
      </c>
      <c r="B28" s="91" t="s">
        <v>150</v>
      </c>
      <c r="C28" s="92">
        <v>20</v>
      </c>
      <c r="D28" s="93">
        <v>127</v>
      </c>
      <c r="E28" s="93">
        <v>40</v>
      </c>
      <c r="F28" s="93">
        <v>35</v>
      </c>
      <c r="G28" s="94">
        <f t="shared" si="0"/>
        <v>1.75</v>
      </c>
      <c r="H28" s="93">
        <v>23</v>
      </c>
      <c r="I28" s="93">
        <v>8</v>
      </c>
      <c r="J28" s="95">
        <v>52</v>
      </c>
    </row>
    <row r="29" spans="1:10" x14ac:dyDescent="0.25">
      <c r="A29" s="90">
        <v>27</v>
      </c>
      <c r="B29" s="91" t="s">
        <v>261</v>
      </c>
      <c r="C29" s="92">
        <v>5</v>
      </c>
      <c r="D29" s="93">
        <v>38</v>
      </c>
      <c r="E29" s="93">
        <v>10</v>
      </c>
      <c r="F29" s="93">
        <v>10</v>
      </c>
      <c r="G29" s="94">
        <f t="shared" si="0"/>
        <v>2</v>
      </c>
      <c r="H29" s="93">
        <v>3</v>
      </c>
      <c r="I29" s="93">
        <v>0</v>
      </c>
      <c r="J29" s="95">
        <v>18</v>
      </c>
    </row>
    <row r="30" spans="1:10" x14ac:dyDescent="0.25">
      <c r="A30" s="90">
        <v>28</v>
      </c>
      <c r="B30" s="91" t="s">
        <v>177</v>
      </c>
      <c r="C30" s="92">
        <v>97</v>
      </c>
      <c r="D30" s="93">
        <v>117</v>
      </c>
      <c r="E30" s="93">
        <v>28</v>
      </c>
      <c r="F30" s="93">
        <v>16</v>
      </c>
      <c r="G30" s="94">
        <f t="shared" si="0"/>
        <v>0.16494845360824742</v>
      </c>
      <c r="H30" s="93">
        <v>4</v>
      </c>
      <c r="I30" s="93">
        <v>0</v>
      </c>
      <c r="J30" s="95">
        <v>73</v>
      </c>
    </row>
    <row r="31" spans="1:10" x14ac:dyDescent="0.25">
      <c r="A31" s="90">
        <v>29</v>
      </c>
      <c r="B31" s="91" t="s">
        <v>262</v>
      </c>
      <c r="C31" s="92">
        <v>10</v>
      </c>
      <c r="D31" s="93">
        <v>113</v>
      </c>
      <c r="E31" s="93">
        <v>46</v>
      </c>
      <c r="F31" s="93">
        <v>14</v>
      </c>
      <c r="G31" s="94">
        <f t="shared" si="0"/>
        <v>1.4</v>
      </c>
      <c r="H31" s="93">
        <v>2</v>
      </c>
      <c r="I31" s="93">
        <v>0</v>
      </c>
      <c r="J31" s="95">
        <v>53</v>
      </c>
    </row>
    <row r="32" spans="1:10" x14ac:dyDescent="0.25">
      <c r="A32" s="90">
        <v>30</v>
      </c>
      <c r="B32" s="91" t="s">
        <v>164</v>
      </c>
      <c r="C32" s="92">
        <v>15</v>
      </c>
      <c r="D32" s="93">
        <v>69</v>
      </c>
      <c r="E32" s="93">
        <v>16</v>
      </c>
      <c r="F32" s="93">
        <v>12</v>
      </c>
      <c r="G32" s="94">
        <f t="shared" si="0"/>
        <v>0.8</v>
      </c>
      <c r="H32" s="93">
        <v>6</v>
      </c>
      <c r="I32" s="93">
        <v>3</v>
      </c>
      <c r="J32" s="95">
        <v>41</v>
      </c>
    </row>
    <row r="33" spans="1:10" x14ac:dyDescent="0.25">
      <c r="A33" s="90">
        <v>31</v>
      </c>
      <c r="B33" s="91" t="s">
        <v>155</v>
      </c>
      <c r="C33" s="92">
        <v>20</v>
      </c>
      <c r="D33" s="93">
        <v>53</v>
      </c>
      <c r="E33" s="93">
        <v>11</v>
      </c>
      <c r="F33" s="93">
        <v>20</v>
      </c>
      <c r="G33" s="94">
        <f t="shared" si="0"/>
        <v>1</v>
      </c>
      <c r="H33" s="93">
        <v>16</v>
      </c>
      <c r="I33" s="93">
        <v>10</v>
      </c>
      <c r="J33" s="95">
        <v>22</v>
      </c>
    </row>
    <row r="34" spans="1:10" x14ac:dyDescent="0.25">
      <c r="A34" s="90">
        <v>32</v>
      </c>
      <c r="B34" s="91" t="s">
        <v>175</v>
      </c>
      <c r="C34" s="92">
        <v>11</v>
      </c>
      <c r="D34" s="93">
        <v>23</v>
      </c>
      <c r="E34" s="93">
        <v>10</v>
      </c>
      <c r="F34" s="93">
        <v>5</v>
      </c>
      <c r="G34" s="94">
        <f t="shared" si="0"/>
        <v>0.45454545454545453</v>
      </c>
      <c r="H34" s="93">
        <v>2</v>
      </c>
      <c r="I34" s="93">
        <v>2</v>
      </c>
      <c r="J34" s="95">
        <v>8</v>
      </c>
    </row>
    <row r="35" spans="1:10" x14ac:dyDescent="0.25">
      <c r="A35" s="90">
        <v>33</v>
      </c>
      <c r="B35" s="91" t="s">
        <v>178</v>
      </c>
      <c r="C35" s="92">
        <v>20</v>
      </c>
      <c r="D35" s="93">
        <v>35</v>
      </c>
      <c r="E35" s="93">
        <v>9</v>
      </c>
      <c r="F35" s="93">
        <v>8</v>
      </c>
      <c r="G35" s="94">
        <f t="shared" si="0"/>
        <v>0.4</v>
      </c>
      <c r="H35" s="93">
        <v>1</v>
      </c>
      <c r="I35" s="93">
        <v>1</v>
      </c>
      <c r="J35" s="95">
        <v>18</v>
      </c>
    </row>
    <row r="36" spans="1:10" x14ac:dyDescent="0.25">
      <c r="A36" s="90">
        <v>34</v>
      </c>
      <c r="B36" s="91" t="s">
        <v>146</v>
      </c>
      <c r="C36" s="92">
        <v>20</v>
      </c>
      <c r="D36" s="93">
        <v>27</v>
      </c>
      <c r="E36" s="93">
        <v>4</v>
      </c>
      <c r="F36" s="93">
        <v>21</v>
      </c>
      <c r="G36" s="94">
        <f t="shared" si="0"/>
        <v>1.05</v>
      </c>
      <c r="H36" s="93">
        <v>21</v>
      </c>
      <c r="I36" s="93">
        <v>4</v>
      </c>
      <c r="J36" s="95">
        <v>2</v>
      </c>
    </row>
    <row r="37" spans="1:10" x14ac:dyDescent="0.25">
      <c r="A37" s="90">
        <v>35</v>
      </c>
      <c r="B37" s="91" t="s">
        <v>264</v>
      </c>
      <c r="C37" s="92">
        <v>5</v>
      </c>
      <c r="D37" s="93">
        <v>19</v>
      </c>
      <c r="E37" s="93">
        <v>6</v>
      </c>
      <c r="F37" s="93">
        <v>1</v>
      </c>
      <c r="G37" s="94">
        <f t="shared" si="0"/>
        <v>0.2</v>
      </c>
      <c r="H37" s="93">
        <v>0</v>
      </c>
      <c r="I37" s="93">
        <v>0</v>
      </c>
      <c r="J37" s="95">
        <v>12</v>
      </c>
    </row>
    <row r="38" spans="1:10" x14ac:dyDescent="0.25">
      <c r="A38" s="90">
        <v>36</v>
      </c>
      <c r="B38" s="91" t="s">
        <v>151</v>
      </c>
      <c r="C38" s="92">
        <v>48</v>
      </c>
      <c r="D38" s="93">
        <v>317</v>
      </c>
      <c r="E38" s="93">
        <v>118</v>
      </c>
      <c r="F38" s="93">
        <v>98</v>
      </c>
      <c r="G38" s="94">
        <f t="shared" si="0"/>
        <v>2.0416666666666665</v>
      </c>
      <c r="H38" s="93">
        <v>58</v>
      </c>
      <c r="I38" s="93">
        <v>20</v>
      </c>
      <c r="J38" s="95">
        <v>101</v>
      </c>
    </row>
    <row r="39" spans="1:10" x14ac:dyDescent="0.25">
      <c r="A39" s="90">
        <v>37</v>
      </c>
      <c r="B39" s="91" t="s">
        <v>156</v>
      </c>
      <c r="C39" s="92">
        <v>36</v>
      </c>
      <c r="D39" s="93">
        <v>131</v>
      </c>
      <c r="E39" s="93">
        <v>35</v>
      </c>
      <c r="F39" s="93">
        <v>53</v>
      </c>
      <c r="G39" s="94">
        <f t="shared" si="0"/>
        <v>1.4722222222222223</v>
      </c>
      <c r="H39" s="93">
        <v>31</v>
      </c>
      <c r="I39" s="93">
        <v>15</v>
      </c>
      <c r="J39" s="95">
        <v>43</v>
      </c>
    </row>
    <row r="40" spans="1:10" x14ac:dyDescent="0.25">
      <c r="A40" s="90">
        <v>38</v>
      </c>
      <c r="B40" s="91" t="s">
        <v>174</v>
      </c>
      <c r="C40" s="92">
        <v>20</v>
      </c>
      <c r="D40" s="93">
        <v>101</v>
      </c>
      <c r="E40" s="93">
        <v>41</v>
      </c>
      <c r="F40" s="93">
        <v>27</v>
      </c>
      <c r="G40" s="94">
        <f t="shared" si="0"/>
        <v>1.35</v>
      </c>
      <c r="H40" s="93">
        <v>8</v>
      </c>
      <c r="I40" s="93">
        <v>4</v>
      </c>
      <c r="J40" s="95">
        <v>33</v>
      </c>
    </row>
    <row r="41" spans="1:10" x14ac:dyDescent="0.25">
      <c r="A41" s="90">
        <v>39</v>
      </c>
      <c r="B41" s="91" t="s">
        <v>167</v>
      </c>
      <c r="C41" s="92">
        <v>59</v>
      </c>
      <c r="D41" s="93">
        <v>66</v>
      </c>
      <c r="E41" s="93">
        <v>8</v>
      </c>
      <c r="F41" s="93">
        <v>29</v>
      </c>
      <c r="G41" s="94">
        <f t="shared" si="0"/>
        <v>0.49152542372881358</v>
      </c>
      <c r="H41" s="93">
        <v>23</v>
      </c>
      <c r="I41" s="93">
        <v>9</v>
      </c>
      <c r="J41" s="95">
        <v>29</v>
      </c>
    </row>
    <row r="42" spans="1:10" x14ac:dyDescent="0.25">
      <c r="A42" s="90">
        <v>40</v>
      </c>
      <c r="B42" s="91" t="s">
        <v>170</v>
      </c>
      <c r="C42" s="92">
        <v>20</v>
      </c>
      <c r="D42" s="93">
        <v>45</v>
      </c>
      <c r="E42" s="93">
        <v>19</v>
      </c>
      <c r="F42" s="93">
        <v>6</v>
      </c>
      <c r="G42" s="94">
        <f t="shared" si="0"/>
        <v>0.3</v>
      </c>
      <c r="H42" s="93">
        <v>2</v>
      </c>
      <c r="I42" s="93">
        <v>2</v>
      </c>
      <c r="J42" s="95">
        <v>20</v>
      </c>
    </row>
    <row r="43" spans="1:10" ht="15.75" thickBot="1" x14ac:dyDescent="0.3">
      <c r="A43" s="96">
        <v>41</v>
      </c>
      <c r="B43" s="97" t="s">
        <v>162</v>
      </c>
      <c r="C43" s="98">
        <v>15</v>
      </c>
      <c r="D43" s="99">
        <v>102</v>
      </c>
      <c r="E43" s="99">
        <v>15</v>
      </c>
      <c r="F43" s="99">
        <v>15</v>
      </c>
      <c r="G43" s="100">
        <f t="shared" si="0"/>
        <v>1</v>
      </c>
      <c r="H43" s="99">
        <v>7</v>
      </c>
      <c r="I43" s="99">
        <v>0</v>
      </c>
      <c r="J43" s="101">
        <v>72</v>
      </c>
    </row>
    <row r="44" spans="1:10" ht="15.75" thickBot="1" x14ac:dyDescent="0.3">
      <c r="A44" s="102"/>
      <c r="B44" s="103" t="s">
        <v>52</v>
      </c>
      <c r="C44" s="81">
        <f>SUM(C3:C43)</f>
        <v>1200</v>
      </c>
      <c r="D44" s="104">
        <v>4084</v>
      </c>
      <c r="E44" s="104">
        <v>1300</v>
      </c>
      <c r="F44" s="104">
        <v>1043</v>
      </c>
      <c r="G44" s="105">
        <f t="shared" si="0"/>
        <v>0.86916666666666664</v>
      </c>
      <c r="H44" s="104">
        <v>607</v>
      </c>
      <c r="I44" s="104">
        <v>243</v>
      </c>
      <c r="J44" s="106">
        <v>1741</v>
      </c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9AA73-7422-4FEF-8F9E-575CACA57202}">
  <dimension ref="A1:F72"/>
  <sheetViews>
    <sheetView workbookViewId="0">
      <selection activeCell="Q11" sqref="Q11"/>
    </sheetView>
  </sheetViews>
  <sheetFormatPr defaultRowHeight="15" x14ac:dyDescent="0.25"/>
  <cols>
    <col min="2" max="2" width="45.140625" bestFit="1" customWidth="1"/>
    <col min="3" max="3" width="13.42578125" customWidth="1"/>
    <col min="4" max="4" width="15.28515625" customWidth="1"/>
    <col min="6" max="6" width="13.28515625" customWidth="1"/>
  </cols>
  <sheetData>
    <row r="1" spans="1:6" ht="15" customHeight="1" x14ac:dyDescent="0.25">
      <c r="A1" s="250" t="s">
        <v>189</v>
      </c>
      <c r="B1" s="250"/>
      <c r="C1" s="250"/>
      <c r="D1" s="250"/>
      <c r="E1" s="250"/>
      <c r="F1" s="250"/>
    </row>
    <row r="2" spans="1:6" ht="15" customHeight="1" x14ac:dyDescent="0.25">
      <c r="A2" s="251" t="s">
        <v>54</v>
      </c>
      <c r="B2" s="251"/>
      <c r="C2" s="251"/>
      <c r="D2" s="251"/>
      <c r="E2" s="251"/>
      <c r="F2" s="251"/>
    </row>
    <row r="3" spans="1:6" ht="15" customHeight="1" x14ac:dyDescent="0.25">
      <c r="A3" s="252" t="s">
        <v>305</v>
      </c>
      <c r="B3" s="252"/>
      <c r="C3" s="252"/>
      <c r="D3" s="252"/>
      <c r="E3" s="252"/>
      <c r="F3" s="252"/>
    </row>
    <row r="4" spans="1:6" x14ac:dyDescent="0.25">
      <c r="A4" s="253" t="s">
        <v>333</v>
      </c>
      <c r="B4" s="253"/>
      <c r="C4" s="253"/>
      <c r="D4" s="253"/>
      <c r="E4" s="253"/>
      <c r="F4" s="253"/>
    </row>
    <row r="5" spans="1:6" ht="60" customHeight="1" x14ac:dyDescent="0.25">
      <c r="A5" s="254" t="s">
        <v>306</v>
      </c>
      <c r="B5" s="254" t="s">
        <v>307</v>
      </c>
      <c r="C5" s="254" t="s">
        <v>308</v>
      </c>
      <c r="D5" s="20" t="s">
        <v>334</v>
      </c>
      <c r="E5" s="255" t="s">
        <v>335</v>
      </c>
      <c r="F5" s="256"/>
    </row>
    <row r="6" spans="1:6" ht="45" x14ac:dyDescent="0.25">
      <c r="A6" s="254"/>
      <c r="B6" s="254"/>
      <c r="C6" s="254"/>
      <c r="D6" s="20" t="s">
        <v>309</v>
      </c>
      <c r="E6" s="20" t="s">
        <v>309</v>
      </c>
      <c r="F6" s="21" t="s">
        <v>310</v>
      </c>
    </row>
    <row r="7" spans="1:6" x14ac:dyDescent="0.25">
      <c r="A7" s="22"/>
      <c r="B7" s="22"/>
      <c r="C7" s="22"/>
      <c r="D7" s="22"/>
      <c r="E7" s="22"/>
      <c r="F7" s="23"/>
    </row>
    <row r="8" spans="1:6" x14ac:dyDescent="0.25">
      <c r="A8" s="24">
        <v>1</v>
      </c>
      <c r="B8" s="24" t="s">
        <v>66</v>
      </c>
      <c r="C8" s="24">
        <v>0</v>
      </c>
      <c r="D8" s="24">
        <v>0</v>
      </c>
      <c r="E8" s="24">
        <v>0</v>
      </c>
      <c r="F8" s="25">
        <v>0</v>
      </c>
    </row>
    <row r="9" spans="1:6" x14ac:dyDescent="0.25">
      <c r="A9" s="24">
        <v>2</v>
      </c>
      <c r="B9" s="24" t="s">
        <v>67</v>
      </c>
      <c r="C9" s="24">
        <v>0</v>
      </c>
      <c r="D9" s="24">
        <v>0</v>
      </c>
      <c r="E9" s="24">
        <v>0</v>
      </c>
      <c r="F9" s="25">
        <v>0</v>
      </c>
    </row>
    <row r="10" spans="1:6" x14ac:dyDescent="0.25">
      <c r="A10" s="24">
        <v>3</v>
      </c>
      <c r="B10" s="24" t="s">
        <v>68</v>
      </c>
      <c r="C10" s="24">
        <v>0</v>
      </c>
      <c r="D10" s="24">
        <v>0</v>
      </c>
      <c r="E10" s="24">
        <v>0</v>
      </c>
      <c r="F10" s="25">
        <v>0</v>
      </c>
    </row>
    <row r="11" spans="1:6" x14ac:dyDescent="0.25">
      <c r="A11" s="24">
        <v>4</v>
      </c>
      <c r="B11" s="24" t="s">
        <v>69</v>
      </c>
      <c r="C11" s="24">
        <v>0</v>
      </c>
      <c r="D11" s="24">
        <v>0</v>
      </c>
      <c r="E11" s="24">
        <v>0</v>
      </c>
      <c r="F11" s="25">
        <v>0</v>
      </c>
    </row>
    <row r="12" spans="1:6" x14ac:dyDescent="0.25">
      <c r="A12" s="24">
        <v>5</v>
      </c>
      <c r="B12" s="24" t="s">
        <v>70</v>
      </c>
      <c r="C12" s="24">
        <v>0</v>
      </c>
      <c r="D12" s="24">
        <v>0</v>
      </c>
      <c r="E12" s="24">
        <v>0</v>
      </c>
      <c r="F12" s="25">
        <v>0</v>
      </c>
    </row>
    <row r="13" spans="1:6" x14ac:dyDescent="0.25">
      <c r="A13" s="24">
        <v>6</v>
      </c>
      <c r="B13" s="24" t="s">
        <v>71</v>
      </c>
      <c r="C13" s="24">
        <v>0</v>
      </c>
      <c r="D13" s="24">
        <v>0</v>
      </c>
      <c r="E13" s="24">
        <v>355</v>
      </c>
      <c r="F13" s="25">
        <v>101.14</v>
      </c>
    </row>
    <row r="14" spans="1:6" x14ac:dyDescent="0.25">
      <c r="A14" s="24">
        <v>7</v>
      </c>
      <c r="B14" s="24" t="s">
        <v>72</v>
      </c>
      <c r="C14" s="24">
        <v>0</v>
      </c>
      <c r="D14" s="24">
        <v>0</v>
      </c>
      <c r="E14" s="24">
        <v>0</v>
      </c>
      <c r="F14" s="25">
        <v>0</v>
      </c>
    </row>
    <row r="15" spans="1:6" x14ac:dyDescent="0.25">
      <c r="A15" s="24">
        <v>8</v>
      </c>
      <c r="B15" s="24" t="s">
        <v>73</v>
      </c>
      <c r="C15" s="24">
        <v>0</v>
      </c>
      <c r="D15" s="24">
        <v>0</v>
      </c>
      <c r="E15" s="24">
        <v>0</v>
      </c>
      <c r="F15" s="25">
        <v>0</v>
      </c>
    </row>
    <row r="16" spans="1:6" x14ac:dyDescent="0.25">
      <c r="A16" s="24">
        <v>9</v>
      </c>
      <c r="B16" s="24" t="s">
        <v>74</v>
      </c>
      <c r="C16" s="24">
        <v>0</v>
      </c>
      <c r="D16" s="24">
        <v>0</v>
      </c>
      <c r="E16" s="24">
        <v>0</v>
      </c>
      <c r="F16" s="25">
        <v>0</v>
      </c>
    </row>
    <row r="17" spans="1:6" x14ac:dyDescent="0.25">
      <c r="A17" s="24">
        <v>10</v>
      </c>
      <c r="B17" s="24" t="s">
        <v>75</v>
      </c>
      <c r="C17" s="24">
        <v>0</v>
      </c>
      <c r="D17" s="24">
        <v>0</v>
      </c>
      <c r="E17" s="24">
        <v>0</v>
      </c>
      <c r="F17" s="25">
        <v>0</v>
      </c>
    </row>
    <row r="18" spans="1:6" x14ac:dyDescent="0.25">
      <c r="A18" s="24">
        <v>11</v>
      </c>
      <c r="B18" s="24" t="s">
        <v>76</v>
      </c>
      <c r="C18" s="24">
        <v>0</v>
      </c>
      <c r="D18" s="24">
        <v>0</v>
      </c>
      <c r="E18" s="24">
        <v>2</v>
      </c>
      <c r="F18" s="25">
        <v>5.8</v>
      </c>
    </row>
    <row r="19" spans="1:6" x14ac:dyDescent="0.25">
      <c r="A19" s="24">
        <v>12</v>
      </c>
      <c r="B19" s="24" t="s">
        <v>77</v>
      </c>
      <c r="C19" s="24">
        <v>0</v>
      </c>
      <c r="D19" s="24">
        <v>0</v>
      </c>
      <c r="E19" s="24">
        <v>0</v>
      </c>
      <c r="F19" s="25">
        <v>0</v>
      </c>
    </row>
    <row r="20" spans="1:6" x14ac:dyDescent="0.25">
      <c r="A20" s="26"/>
      <c r="B20" s="26" t="s">
        <v>78</v>
      </c>
      <c r="C20" s="26">
        <f>SUM(C8:C19)</f>
        <v>0</v>
      </c>
      <c r="D20" s="26">
        <f>SUM(D8:D19)</f>
        <v>0</v>
      </c>
      <c r="E20" s="26">
        <f>SUM(E8:E19)</f>
        <v>357</v>
      </c>
      <c r="F20" s="27">
        <f>SUM(F8:F19)</f>
        <v>106.94</v>
      </c>
    </row>
    <row r="21" spans="1:6" x14ac:dyDescent="0.25">
      <c r="A21" s="26"/>
      <c r="B21" s="257" t="s">
        <v>79</v>
      </c>
      <c r="C21" s="257"/>
      <c r="D21" s="257"/>
      <c r="E21" s="257"/>
      <c r="F21" s="258"/>
    </row>
    <row r="22" spans="1:6" x14ac:dyDescent="0.25">
      <c r="A22" s="24">
        <v>13</v>
      </c>
      <c r="B22" s="24" t="s">
        <v>80</v>
      </c>
      <c r="C22" s="24">
        <v>0</v>
      </c>
      <c r="D22" s="24">
        <v>3308</v>
      </c>
      <c r="E22" s="24">
        <v>13004</v>
      </c>
      <c r="F22" s="25">
        <v>26098.95</v>
      </c>
    </row>
    <row r="23" spans="1:6" x14ac:dyDescent="0.25">
      <c r="A23" s="24">
        <v>14</v>
      </c>
      <c r="B23" s="24" t="s">
        <v>81</v>
      </c>
      <c r="C23" s="24">
        <v>0</v>
      </c>
      <c r="D23" s="24">
        <v>0</v>
      </c>
      <c r="E23" s="24">
        <v>0</v>
      </c>
      <c r="F23" s="25">
        <v>0</v>
      </c>
    </row>
    <row r="24" spans="1:6" x14ac:dyDescent="0.25">
      <c r="A24" s="24">
        <v>15</v>
      </c>
      <c r="B24" s="24" t="s">
        <v>82</v>
      </c>
      <c r="C24" s="24">
        <v>0</v>
      </c>
      <c r="D24" s="24">
        <v>4017</v>
      </c>
      <c r="E24" s="24">
        <v>0</v>
      </c>
      <c r="F24" s="25">
        <v>0</v>
      </c>
    </row>
    <row r="25" spans="1:6" x14ac:dyDescent="0.25">
      <c r="A25" s="24">
        <v>16</v>
      </c>
      <c r="B25" s="24" t="s">
        <v>83</v>
      </c>
      <c r="C25" s="24">
        <v>0</v>
      </c>
      <c r="D25" s="24">
        <v>0</v>
      </c>
      <c r="E25" s="24">
        <v>0</v>
      </c>
      <c r="F25" s="25">
        <v>0</v>
      </c>
    </row>
    <row r="26" spans="1:6" x14ac:dyDescent="0.25">
      <c r="A26" s="24">
        <v>17</v>
      </c>
      <c r="B26" s="24" t="s">
        <v>84</v>
      </c>
      <c r="C26" s="24">
        <v>0</v>
      </c>
      <c r="D26" s="24">
        <v>387</v>
      </c>
      <c r="E26" s="24">
        <v>510</v>
      </c>
      <c r="F26" s="25">
        <v>756.05</v>
      </c>
    </row>
    <row r="27" spans="1:6" x14ac:dyDescent="0.25">
      <c r="A27" s="24">
        <v>18</v>
      </c>
      <c r="B27" s="24" t="s">
        <v>85</v>
      </c>
      <c r="C27" s="24">
        <v>0</v>
      </c>
      <c r="D27" s="24">
        <v>0</v>
      </c>
      <c r="E27" s="24">
        <v>0</v>
      </c>
      <c r="F27" s="25">
        <v>0</v>
      </c>
    </row>
    <row r="28" spans="1:6" x14ac:dyDescent="0.25">
      <c r="A28" s="24">
        <v>19</v>
      </c>
      <c r="B28" s="24" t="s">
        <v>86</v>
      </c>
      <c r="C28" s="24">
        <v>0</v>
      </c>
      <c r="D28" s="24">
        <v>0</v>
      </c>
      <c r="E28" s="24">
        <v>0</v>
      </c>
      <c r="F28" s="25">
        <v>0</v>
      </c>
    </row>
    <row r="29" spans="1:6" x14ac:dyDescent="0.25">
      <c r="A29" s="24">
        <v>20</v>
      </c>
      <c r="B29" s="24" t="s">
        <v>87</v>
      </c>
      <c r="C29" s="24">
        <v>0</v>
      </c>
      <c r="D29" s="24">
        <v>14491</v>
      </c>
      <c r="E29" s="24">
        <v>24519</v>
      </c>
      <c r="F29" s="25">
        <v>17711.18</v>
      </c>
    </row>
    <row r="30" spans="1:6" x14ac:dyDescent="0.25">
      <c r="A30" s="24">
        <v>21</v>
      </c>
      <c r="B30" s="24" t="s">
        <v>88</v>
      </c>
      <c r="C30" s="24">
        <v>0</v>
      </c>
      <c r="D30" s="24">
        <v>0</v>
      </c>
      <c r="E30" s="24">
        <v>0</v>
      </c>
      <c r="F30" s="25">
        <v>0</v>
      </c>
    </row>
    <row r="31" spans="1:6" x14ac:dyDescent="0.25">
      <c r="A31" s="24">
        <v>22</v>
      </c>
      <c r="B31" s="24" t="s">
        <v>89</v>
      </c>
      <c r="C31" s="24">
        <v>0</v>
      </c>
      <c r="D31" s="24">
        <v>1</v>
      </c>
      <c r="E31" s="24">
        <v>1</v>
      </c>
      <c r="F31" s="25">
        <v>1.07</v>
      </c>
    </row>
    <row r="32" spans="1:6" x14ac:dyDescent="0.25">
      <c r="A32" s="24">
        <v>23</v>
      </c>
      <c r="B32" s="24" t="s">
        <v>90</v>
      </c>
      <c r="C32" s="24">
        <v>0</v>
      </c>
      <c r="D32" s="24">
        <v>0</v>
      </c>
      <c r="E32" s="24">
        <v>22453</v>
      </c>
      <c r="F32" s="25">
        <v>13686.98</v>
      </c>
    </row>
    <row r="33" spans="1:6" x14ac:dyDescent="0.25">
      <c r="A33" s="24">
        <v>24</v>
      </c>
      <c r="B33" s="24" t="s">
        <v>91</v>
      </c>
      <c r="C33" s="24">
        <v>0</v>
      </c>
      <c r="D33" s="24">
        <v>13269</v>
      </c>
      <c r="E33" s="24">
        <v>13269</v>
      </c>
      <c r="F33" s="25">
        <v>36360</v>
      </c>
    </row>
    <row r="34" spans="1:6" x14ac:dyDescent="0.25">
      <c r="A34" s="24">
        <v>25</v>
      </c>
      <c r="B34" s="24" t="s">
        <v>92</v>
      </c>
      <c r="C34" s="24">
        <v>0</v>
      </c>
      <c r="D34" s="24">
        <v>0</v>
      </c>
      <c r="E34" s="24">
        <v>0</v>
      </c>
      <c r="F34" s="25">
        <v>0</v>
      </c>
    </row>
    <row r="35" spans="1:6" x14ac:dyDescent="0.25">
      <c r="A35" s="24">
        <v>26</v>
      </c>
      <c r="B35" s="24" t="s">
        <v>93</v>
      </c>
      <c r="C35" s="24">
        <v>0</v>
      </c>
      <c r="D35" s="24">
        <v>0</v>
      </c>
      <c r="E35" s="24">
        <v>0</v>
      </c>
      <c r="F35" s="25">
        <v>0</v>
      </c>
    </row>
    <row r="36" spans="1:6" x14ac:dyDescent="0.25">
      <c r="A36" s="24">
        <v>27</v>
      </c>
      <c r="B36" s="24" t="s">
        <v>94</v>
      </c>
      <c r="C36" s="24">
        <v>0</v>
      </c>
      <c r="D36" s="24">
        <v>0</v>
      </c>
      <c r="E36" s="24">
        <v>0</v>
      </c>
      <c r="F36" s="25">
        <v>0</v>
      </c>
    </row>
    <row r="37" spans="1:6" x14ac:dyDescent="0.25">
      <c r="A37" s="24">
        <v>28</v>
      </c>
      <c r="B37" s="24" t="s">
        <v>95</v>
      </c>
      <c r="C37" s="24">
        <v>0</v>
      </c>
      <c r="D37" s="24">
        <v>7183</v>
      </c>
      <c r="E37" s="24">
        <v>2228</v>
      </c>
      <c r="F37" s="25">
        <v>6975.13</v>
      </c>
    </row>
    <row r="38" spans="1:6" x14ac:dyDescent="0.25">
      <c r="A38" s="24">
        <v>29</v>
      </c>
      <c r="B38" s="24" t="s">
        <v>96</v>
      </c>
      <c r="C38" s="24">
        <v>0</v>
      </c>
      <c r="D38" s="24">
        <v>0</v>
      </c>
      <c r="E38" s="24">
        <v>0</v>
      </c>
      <c r="F38" s="25">
        <v>0</v>
      </c>
    </row>
    <row r="39" spans="1:6" x14ac:dyDescent="0.25">
      <c r="A39" s="24">
        <v>30</v>
      </c>
      <c r="B39" s="24" t="s">
        <v>97</v>
      </c>
      <c r="C39" s="24">
        <v>0</v>
      </c>
      <c r="D39" s="24">
        <v>19815</v>
      </c>
      <c r="E39" s="24">
        <v>30727</v>
      </c>
      <c r="F39" s="25">
        <v>71405.02</v>
      </c>
    </row>
    <row r="40" spans="1:6" x14ac:dyDescent="0.25">
      <c r="A40" s="24">
        <v>31</v>
      </c>
      <c r="B40" s="24" t="s">
        <v>98</v>
      </c>
      <c r="C40" s="24">
        <v>0</v>
      </c>
      <c r="D40" s="24">
        <v>0</v>
      </c>
      <c r="E40" s="24">
        <v>0</v>
      </c>
      <c r="F40" s="25">
        <v>0</v>
      </c>
    </row>
    <row r="41" spans="1:6" x14ac:dyDescent="0.25">
      <c r="A41" s="24">
        <v>32</v>
      </c>
      <c r="B41" s="24" t="s">
        <v>99</v>
      </c>
      <c r="C41" s="24">
        <v>0</v>
      </c>
      <c r="D41" s="24">
        <v>0</v>
      </c>
      <c r="E41" s="24">
        <v>0</v>
      </c>
      <c r="F41" s="25">
        <v>0</v>
      </c>
    </row>
    <row r="42" spans="1:6" x14ac:dyDescent="0.25">
      <c r="A42" s="24">
        <v>33</v>
      </c>
      <c r="B42" s="24" t="s">
        <v>100</v>
      </c>
      <c r="C42" s="24">
        <v>0</v>
      </c>
      <c r="D42" s="24">
        <v>23625</v>
      </c>
      <c r="E42" s="24">
        <v>5361</v>
      </c>
      <c r="F42" s="25">
        <v>14339.02</v>
      </c>
    </row>
    <row r="43" spans="1:6" x14ac:dyDescent="0.25">
      <c r="A43" s="24">
        <v>34</v>
      </c>
      <c r="B43" s="24" t="s">
        <v>101</v>
      </c>
      <c r="C43" s="24">
        <v>0</v>
      </c>
      <c r="D43" s="24">
        <v>0</v>
      </c>
      <c r="E43" s="24">
        <v>0</v>
      </c>
      <c r="F43" s="25">
        <v>0</v>
      </c>
    </row>
    <row r="44" spans="1:6" x14ac:dyDescent="0.25">
      <c r="A44" s="24">
        <v>35</v>
      </c>
      <c r="B44" s="24" t="s">
        <v>102</v>
      </c>
      <c r="C44" s="24">
        <v>0</v>
      </c>
      <c r="D44" s="24">
        <v>0</v>
      </c>
      <c r="E44" s="24">
        <v>0</v>
      </c>
      <c r="F44" s="25">
        <v>0</v>
      </c>
    </row>
    <row r="45" spans="1:6" x14ac:dyDescent="0.25">
      <c r="A45" s="24">
        <v>36</v>
      </c>
      <c r="B45" s="24" t="s">
        <v>103</v>
      </c>
      <c r="C45" s="24">
        <v>0</v>
      </c>
      <c r="D45" s="24">
        <v>0</v>
      </c>
      <c r="E45" s="24">
        <v>0</v>
      </c>
      <c r="F45" s="25">
        <v>0</v>
      </c>
    </row>
    <row r="46" spans="1:6" x14ac:dyDescent="0.25">
      <c r="A46" s="24">
        <v>37</v>
      </c>
      <c r="B46" s="24" t="s">
        <v>104</v>
      </c>
      <c r="C46" s="24">
        <v>0</v>
      </c>
      <c r="D46" s="24">
        <v>0</v>
      </c>
      <c r="E46" s="24">
        <v>0</v>
      </c>
      <c r="F46" s="25">
        <v>0</v>
      </c>
    </row>
    <row r="47" spans="1:6" x14ac:dyDescent="0.25">
      <c r="A47" s="26"/>
      <c r="B47" s="26" t="s">
        <v>105</v>
      </c>
      <c r="C47" s="26">
        <f>SUM(C21:C46)</f>
        <v>0</v>
      </c>
      <c r="D47" s="26">
        <f>SUM(D21:D46)</f>
        <v>86096</v>
      </c>
      <c r="E47" s="26">
        <f>SUM(E21:E46)</f>
        <v>112072</v>
      </c>
      <c r="F47" s="27">
        <f>SUM(F21:F46)</f>
        <v>187333.4</v>
      </c>
    </row>
    <row r="48" spans="1:6" x14ac:dyDescent="0.25">
      <c r="A48" s="26"/>
      <c r="B48" s="26" t="s">
        <v>106</v>
      </c>
      <c r="C48" s="26">
        <f>SUM(C20,C47)</f>
        <v>0</v>
      </c>
      <c r="D48" s="26">
        <f>SUM(D20,D47)</f>
        <v>86096</v>
      </c>
      <c r="E48" s="26">
        <f>SUM(E20,E47)</f>
        <v>112429</v>
      </c>
      <c r="F48" s="27">
        <f>SUM(F20,F47)</f>
        <v>187440.34</v>
      </c>
    </row>
    <row r="49" spans="1:6" x14ac:dyDescent="0.25">
      <c r="A49" s="26"/>
      <c r="B49" s="257" t="s">
        <v>107</v>
      </c>
      <c r="C49" s="257"/>
      <c r="D49" s="257"/>
      <c r="E49" s="257"/>
      <c r="F49" s="258"/>
    </row>
    <row r="50" spans="1:6" x14ac:dyDescent="0.25">
      <c r="A50" s="24">
        <v>38</v>
      </c>
      <c r="B50" s="24" t="s">
        <v>108</v>
      </c>
      <c r="C50" s="24">
        <v>0</v>
      </c>
      <c r="D50" s="24">
        <v>3359</v>
      </c>
      <c r="E50" s="24">
        <v>83</v>
      </c>
      <c r="F50" s="25">
        <v>60</v>
      </c>
    </row>
    <row r="51" spans="1:6" x14ac:dyDescent="0.25">
      <c r="A51" s="26"/>
      <c r="B51" s="26" t="s">
        <v>109</v>
      </c>
      <c r="C51" s="26">
        <f>SUM(C49:C50)</f>
        <v>0</v>
      </c>
      <c r="D51" s="26">
        <f>SUM(D49:D50)</f>
        <v>3359</v>
      </c>
      <c r="E51" s="26">
        <f>SUM(E49:E50)</f>
        <v>83</v>
      </c>
      <c r="F51" s="27">
        <f>SUM(F49:F50)</f>
        <v>60</v>
      </c>
    </row>
    <row r="52" spans="1:6" x14ac:dyDescent="0.25">
      <c r="A52" s="26"/>
      <c r="B52" s="257" t="s">
        <v>110</v>
      </c>
      <c r="C52" s="257"/>
      <c r="D52" s="257"/>
      <c r="E52" s="257"/>
      <c r="F52" s="258"/>
    </row>
    <row r="53" spans="1:6" x14ac:dyDescent="0.25">
      <c r="A53" s="24">
        <v>39</v>
      </c>
      <c r="B53" s="24" t="s">
        <v>111</v>
      </c>
      <c r="C53" s="24">
        <v>0</v>
      </c>
      <c r="D53" s="24">
        <v>3</v>
      </c>
      <c r="E53" s="24">
        <v>35</v>
      </c>
      <c r="F53" s="25">
        <v>58.9</v>
      </c>
    </row>
    <row r="54" spans="1:6" x14ac:dyDescent="0.25">
      <c r="A54" s="24">
        <v>40</v>
      </c>
      <c r="B54" s="24" t="s">
        <v>112</v>
      </c>
      <c r="C54" s="24">
        <v>0</v>
      </c>
      <c r="D54" s="24">
        <v>0</v>
      </c>
      <c r="E54" s="24">
        <v>0</v>
      </c>
      <c r="F54" s="25">
        <v>0</v>
      </c>
    </row>
    <row r="55" spans="1:6" x14ac:dyDescent="0.25">
      <c r="A55" s="26"/>
      <c r="B55" s="26" t="s">
        <v>113</v>
      </c>
      <c r="C55" s="26">
        <f>SUM(C52:C54)</f>
        <v>0</v>
      </c>
      <c r="D55" s="26">
        <f>SUM(D52:D54)</f>
        <v>3</v>
      </c>
      <c r="E55" s="26">
        <f>SUM(E52:E54)</f>
        <v>35</v>
      </c>
      <c r="F55" s="27">
        <f>SUM(F52:F54)</f>
        <v>58.9</v>
      </c>
    </row>
    <row r="56" spans="1:6" x14ac:dyDescent="0.25">
      <c r="A56" s="26"/>
      <c r="B56" s="257" t="s">
        <v>114</v>
      </c>
      <c r="C56" s="257"/>
      <c r="D56" s="257"/>
      <c r="E56" s="257"/>
      <c r="F56" s="258"/>
    </row>
    <row r="57" spans="1:6" x14ac:dyDescent="0.25">
      <c r="A57" s="24">
        <v>41</v>
      </c>
      <c r="B57" s="24" t="s">
        <v>115</v>
      </c>
      <c r="C57" s="24">
        <v>0</v>
      </c>
      <c r="D57" s="24">
        <v>56945</v>
      </c>
      <c r="E57" s="24">
        <v>21589</v>
      </c>
      <c r="F57" s="25">
        <v>28251.16</v>
      </c>
    </row>
    <row r="58" spans="1:6" x14ac:dyDescent="0.25">
      <c r="A58" s="24">
        <v>42</v>
      </c>
      <c r="B58" s="24" t="s">
        <v>116</v>
      </c>
      <c r="C58" s="24">
        <v>0</v>
      </c>
      <c r="D58" s="24">
        <v>1103</v>
      </c>
      <c r="E58" s="24">
        <v>7023</v>
      </c>
      <c r="F58" s="25">
        <v>6483.83</v>
      </c>
    </row>
    <row r="59" spans="1:6" x14ac:dyDescent="0.25">
      <c r="A59" s="24">
        <v>43</v>
      </c>
      <c r="B59" s="24" t="s">
        <v>117</v>
      </c>
      <c r="C59" s="24">
        <v>0</v>
      </c>
      <c r="D59" s="24">
        <v>0</v>
      </c>
      <c r="E59" s="24">
        <v>0</v>
      </c>
      <c r="F59" s="25">
        <v>0</v>
      </c>
    </row>
    <row r="60" spans="1:6" x14ac:dyDescent="0.25">
      <c r="A60" s="24">
        <v>44</v>
      </c>
      <c r="B60" s="24" t="s">
        <v>118</v>
      </c>
      <c r="C60" s="24">
        <v>0</v>
      </c>
      <c r="D60" s="24">
        <v>604</v>
      </c>
      <c r="E60" s="24">
        <v>824</v>
      </c>
      <c r="F60" s="25">
        <v>1971.62</v>
      </c>
    </row>
    <row r="61" spans="1:6" x14ac:dyDescent="0.25">
      <c r="A61" s="24">
        <v>45</v>
      </c>
      <c r="B61" s="24" t="s">
        <v>119</v>
      </c>
      <c r="C61" s="24">
        <v>0</v>
      </c>
      <c r="D61" s="24">
        <v>0</v>
      </c>
      <c r="E61" s="24">
        <v>0</v>
      </c>
      <c r="F61" s="25">
        <v>0</v>
      </c>
    </row>
    <row r="62" spans="1:6" x14ac:dyDescent="0.25">
      <c r="A62" s="24">
        <v>46</v>
      </c>
      <c r="B62" s="24" t="s">
        <v>120</v>
      </c>
      <c r="C62" s="24">
        <v>0</v>
      </c>
      <c r="D62" s="24">
        <v>34245</v>
      </c>
      <c r="E62" s="24">
        <v>9206</v>
      </c>
      <c r="F62" s="25">
        <v>5030.1499999999996</v>
      </c>
    </row>
    <row r="63" spans="1:6" x14ac:dyDescent="0.25">
      <c r="A63" s="24">
        <v>47</v>
      </c>
      <c r="B63" s="24" t="s">
        <v>121</v>
      </c>
      <c r="C63" s="24">
        <v>0</v>
      </c>
      <c r="D63" s="24">
        <v>1497</v>
      </c>
      <c r="E63" s="24">
        <v>1506</v>
      </c>
      <c r="F63" s="25">
        <v>639.34</v>
      </c>
    </row>
    <row r="64" spans="1:6" x14ac:dyDescent="0.25">
      <c r="A64" s="24">
        <v>48</v>
      </c>
      <c r="B64" s="24" t="s">
        <v>122</v>
      </c>
      <c r="C64" s="24">
        <v>0</v>
      </c>
      <c r="D64" s="24">
        <v>673</v>
      </c>
      <c r="E64" s="24">
        <v>1409</v>
      </c>
      <c r="F64" s="25">
        <v>4046.77</v>
      </c>
    </row>
    <row r="65" spans="1:6" x14ac:dyDescent="0.25">
      <c r="A65" s="24">
        <v>49</v>
      </c>
      <c r="B65" s="24" t="s">
        <v>123</v>
      </c>
      <c r="C65" s="24">
        <v>0</v>
      </c>
      <c r="D65" s="24">
        <v>1154</v>
      </c>
      <c r="E65" s="24">
        <v>1487</v>
      </c>
      <c r="F65" s="25">
        <v>1538.38</v>
      </c>
    </row>
    <row r="66" spans="1:6" x14ac:dyDescent="0.25">
      <c r="A66" s="26"/>
      <c r="B66" s="26" t="s">
        <v>124</v>
      </c>
      <c r="C66" s="26">
        <f>SUM(C56:C65)</f>
        <v>0</v>
      </c>
      <c r="D66" s="26">
        <f>SUM(D56:D65)</f>
        <v>96221</v>
      </c>
      <c r="E66" s="26">
        <f>SUM(E56:E65)</f>
        <v>43044</v>
      </c>
      <c r="F66" s="27">
        <f>SUM(F56:F65)</f>
        <v>47961.249999999993</v>
      </c>
    </row>
    <row r="67" spans="1:6" x14ac:dyDescent="0.25">
      <c r="A67" s="26"/>
      <c r="B67" s="257" t="s">
        <v>125</v>
      </c>
      <c r="C67" s="257"/>
      <c r="D67" s="257"/>
      <c r="E67" s="257"/>
      <c r="F67" s="258"/>
    </row>
    <row r="68" spans="1:6" x14ac:dyDescent="0.25">
      <c r="A68" s="24">
        <v>50</v>
      </c>
      <c r="B68" s="24" t="s">
        <v>126</v>
      </c>
      <c r="C68" s="24">
        <v>0</v>
      </c>
      <c r="D68" s="24">
        <v>0</v>
      </c>
      <c r="E68" s="24">
        <v>0</v>
      </c>
      <c r="F68" s="25">
        <v>0</v>
      </c>
    </row>
    <row r="69" spans="1:6" x14ac:dyDescent="0.25">
      <c r="A69" s="24">
        <v>51</v>
      </c>
      <c r="B69" s="24" t="s">
        <v>127</v>
      </c>
      <c r="C69" s="24">
        <v>0</v>
      </c>
      <c r="D69" s="24">
        <v>0</v>
      </c>
      <c r="E69" s="24">
        <v>0</v>
      </c>
      <c r="F69" s="25">
        <v>0</v>
      </c>
    </row>
    <row r="70" spans="1:6" x14ac:dyDescent="0.25">
      <c r="A70" s="24">
        <v>52</v>
      </c>
      <c r="B70" s="24" t="s">
        <v>128</v>
      </c>
      <c r="C70" s="24">
        <v>0</v>
      </c>
      <c r="D70" s="24">
        <v>0</v>
      </c>
      <c r="E70" s="24">
        <v>0</v>
      </c>
      <c r="F70" s="25">
        <v>0</v>
      </c>
    </row>
    <row r="71" spans="1:6" x14ac:dyDescent="0.25">
      <c r="A71" s="26"/>
      <c r="B71" s="26" t="s">
        <v>129</v>
      </c>
      <c r="C71" s="26">
        <f>SUM(C67:C70)</f>
        <v>0</v>
      </c>
      <c r="D71" s="26">
        <f>SUM(D67:D70)</f>
        <v>0</v>
      </c>
      <c r="E71" s="26">
        <f>SUM(E67:E70)</f>
        <v>0</v>
      </c>
      <c r="F71" s="27">
        <f>SUM(F67:F70)</f>
        <v>0</v>
      </c>
    </row>
    <row r="72" spans="1:6" x14ac:dyDescent="0.25">
      <c r="A72" s="26"/>
      <c r="B72" s="26" t="s">
        <v>52</v>
      </c>
      <c r="C72" s="26">
        <f>SUM(C48,C51,C55,C66,C71)</f>
        <v>0</v>
      </c>
      <c r="D72" s="26">
        <f>SUM(D48,D51,D55,D66,D71)</f>
        <v>185679</v>
      </c>
      <c r="E72" s="26">
        <f>SUM(E48,E51,E55,E66,E71)</f>
        <v>155591</v>
      </c>
      <c r="F72" s="27">
        <f>SUM(F48,F51,F55,F66,F71)</f>
        <v>235520.49</v>
      </c>
    </row>
  </sheetData>
  <mergeCells count="13">
    <mergeCell ref="B21:F21"/>
    <mergeCell ref="B49:F49"/>
    <mergeCell ref="B52:F52"/>
    <mergeCell ref="B56:F56"/>
    <mergeCell ref="B67:F67"/>
    <mergeCell ref="A1:F1"/>
    <mergeCell ref="A2:F2"/>
    <mergeCell ref="A3:F3"/>
    <mergeCell ref="A4:F4"/>
    <mergeCell ref="A5:A6"/>
    <mergeCell ref="B5:B6"/>
    <mergeCell ref="C5:C6"/>
    <mergeCell ref="E5:F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3A366-625B-44F4-81C0-2221239D057C}">
  <dimension ref="A1:I31"/>
  <sheetViews>
    <sheetView workbookViewId="0">
      <selection activeCell="M9" sqref="M9"/>
    </sheetView>
  </sheetViews>
  <sheetFormatPr defaultRowHeight="15" x14ac:dyDescent="0.25"/>
  <cols>
    <col min="2" max="2" width="43.7109375" bestFit="1" customWidth="1"/>
    <col min="4" max="4" width="12.7109375" customWidth="1"/>
    <col min="5" max="5" width="23.28515625" bestFit="1" customWidth="1"/>
    <col min="6" max="6" width="11" customWidth="1"/>
    <col min="7" max="7" width="13.42578125" customWidth="1"/>
    <col min="8" max="8" width="12.5703125" customWidth="1"/>
    <col min="9" max="9" width="10.85546875" customWidth="1"/>
    <col min="11" max="11" width="11.7109375" customWidth="1"/>
    <col min="12" max="12" width="12" customWidth="1"/>
  </cols>
  <sheetData>
    <row r="1" spans="1:9" ht="20.25" thickBot="1" x14ac:dyDescent="0.3">
      <c r="A1" s="259" t="s">
        <v>336</v>
      </c>
      <c r="B1" s="260"/>
      <c r="C1" s="260"/>
      <c r="D1" s="260"/>
      <c r="E1" s="260"/>
      <c r="F1" s="260"/>
      <c r="G1" s="260"/>
      <c r="H1" s="260"/>
      <c r="I1" s="261"/>
    </row>
    <row r="2" spans="1:9" ht="18" x14ac:dyDescent="0.25">
      <c r="A2" s="262" t="s">
        <v>315</v>
      </c>
      <c r="B2" s="264" t="s">
        <v>2</v>
      </c>
      <c r="C2" s="264" t="s">
        <v>136</v>
      </c>
      <c r="D2" s="264" t="s">
        <v>137</v>
      </c>
      <c r="E2" s="264" t="s">
        <v>337</v>
      </c>
      <c r="F2" s="264" t="s">
        <v>138</v>
      </c>
      <c r="G2" s="264" t="s">
        <v>139</v>
      </c>
      <c r="H2" s="264" t="s">
        <v>140</v>
      </c>
      <c r="I2" s="266"/>
    </row>
    <row r="3" spans="1:9" ht="36.75" thickBot="1" x14ac:dyDescent="0.3">
      <c r="A3" s="263"/>
      <c r="B3" s="265"/>
      <c r="C3" s="265"/>
      <c r="D3" s="265"/>
      <c r="E3" s="265"/>
      <c r="F3" s="265"/>
      <c r="G3" s="265"/>
      <c r="H3" s="107" t="s">
        <v>141</v>
      </c>
      <c r="I3" s="108" t="s">
        <v>142</v>
      </c>
    </row>
    <row r="4" spans="1:9" ht="18" x14ac:dyDescent="0.25">
      <c r="A4" s="109">
        <v>1</v>
      </c>
      <c r="B4" s="110" t="s">
        <v>184</v>
      </c>
      <c r="C4" s="111">
        <v>2</v>
      </c>
      <c r="D4" s="111">
        <v>1</v>
      </c>
      <c r="E4" s="112">
        <f>D4/C4</f>
        <v>0.5</v>
      </c>
      <c r="F4" s="111">
        <v>1</v>
      </c>
      <c r="G4" s="111">
        <v>1</v>
      </c>
      <c r="H4" s="111">
        <v>0</v>
      </c>
      <c r="I4" s="113">
        <v>1</v>
      </c>
    </row>
    <row r="5" spans="1:9" ht="18" x14ac:dyDescent="0.25">
      <c r="A5" s="114">
        <v>2</v>
      </c>
      <c r="B5" s="115" t="s">
        <v>186</v>
      </c>
      <c r="C5" s="116">
        <v>6</v>
      </c>
      <c r="D5" s="116">
        <v>2</v>
      </c>
      <c r="E5" s="117">
        <f t="shared" ref="E5:E31" si="0">D5/C5</f>
        <v>0.33333333333333331</v>
      </c>
      <c r="F5" s="116">
        <v>2</v>
      </c>
      <c r="G5" s="116">
        <v>4</v>
      </c>
      <c r="H5" s="116">
        <v>0</v>
      </c>
      <c r="I5" s="118">
        <v>4</v>
      </c>
    </row>
    <row r="6" spans="1:9" ht="18" x14ac:dyDescent="0.25">
      <c r="A6" s="114">
        <v>3</v>
      </c>
      <c r="B6" s="115" t="s">
        <v>89</v>
      </c>
      <c r="C6" s="116">
        <v>25</v>
      </c>
      <c r="D6" s="116">
        <v>7</v>
      </c>
      <c r="E6" s="117">
        <f t="shared" si="0"/>
        <v>0.28000000000000003</v>
      </c>
      <c r="F6" s="116">
        <v>7</v>
      </c>
      <c r="G6" s="116">
        <v>18</v>
      </c>
      <c r="H6" s="116">
        <v>9</v>
      </c>
      <c r="I6" s="118">
        <v>6</v>
      </c>
    </row>
    <row r="7" spans="1:9" ht="18" x14ac:dyDescent="0.25">
      <c r="A7" s="114">
        <v>4</v>
      </c>
      <c r="B7" s="115" t="s">
        <v>73</v>
      </c>
      <c r="C7" s="116">
        <v>16</v>
      </c>
      <c r="D7" s="116">
        <v>4</v>
      </c>
      <c r="E7" s="117">
        <f t="shared" si="0"/>
        <v>0.25</v>
      </c>
      <c r="F7" s="116">
        <v>4</v>
      </c>
      <c r="G7" s="116">
        <v>12</v>
      </c>
      <c r="H7" s="116">
        <v>3</v>
      </c>
      <c r="I7" s="118">
        <v>9</v>
      </c>
    </row>
    <row r="8" spans="1:9" ht="18" x14ac:dyDescent="0.25">
      <c r="A8" s="114">
        <v>5</v>
      </c>
      <c r="B8" s="115" t="s">
        <v>185</v>
      </c>
      <c r="C8" s="116">
        <v>27</v>
      </c>
      <c r="D8" s="116">
        <v>6</v>
      </c>
      <c r="E8" s="117">
        <f t="shared" si="0"/>
        <v>0.22222222222222221</v>
      </c>
      <c r="F8" s="116">
        <v>4</v>
      </c>
      <c r="G8" s="116">
        <v>20</v>
      </c>
      <c r="H8" s="116">
        <v>7</v>
      </c>
      <c r="I8" s="118">
        <v>11</v>
      </c>
    </row>
    <row r="9" spans="1:9" ht="18" x14ac:dyDescent="0.25">
      <c r="A9" s="114">
        <v>6</v>
      </c>
      <c r="B9" s="115" t="s">
        <v>108</v>
      </c>
      <c r="C9" s="116">
        <v>217</v>
      </c>
      <c r="D9" s="116">
        <v>41</v>
      </c>
      <c r="E9" s="117">
        <f t="shared" si="0"/>
        <v>0.1889400921658986</v>
      </c>
      <c r="F9" s="116">
        <v>30</v>
      </c>
      <c r="G9" s="116">
        <v>168</v>
      </c>
      <c r="H9" s="116">
        <v>58</v>
      </c>
      <c r="I9" s="118">
        <v>68</v>
      </c>
    </row>
    <row r="10" spans="1:9" ht="18" x14ac:dyDescent="0.25">
      <c r="A10" s="114">
        <v>7</v>
      </c>
      <c r="B10" s="115" t="s">
        <v>75</v>
      </c>
      <c r="C10" s="116">
        <v>210</v>
      </c>
      <c r="D10" s="116">
        <v>38</v>
      </c>
      <c r="E10" s="117">
        <f t="shared" si="0"/>
        <v>0.18095238095238095</v>
      </c>
      <c r="F10" s="116">
        <v>22</v>
      </c>
      <c r="G10" s="116">
        <v>170</v>
      </c>
      <c r="H10" s="116">
        <v>38</v>
      </c>
      <c r="I10" s="118">
        <v>90</v>
      </c>
    </row>
    <row r="11" spans="1:9" ht="18" x14ac:dyDescent="0.25">
      <c r="A11" s="114">
        <v>8</v>
      </c>
      <c r="B11" s="115" t="s">
        <v>338</v>
      </c>
      <c r="C11" s="116">
        <v>23</v>
      </c>
      <c r="D11" s="116">
        <v>4</v>
      </c>
      <c r="E11" s="117">
        <f t="shared" si="0"/>
        <v>0.17391304347826086</v>
      </c>
      <c r="F11" s="116">
        <v>1</v>
      </c>
      <c r="G11" s="116">
        <v>19</v>
      </c>
      <c r="H11" s="116">
        <v>7</v>
      </c>
      <c r="I11" s="118">
        <v>10</v>
      </c>
    </row>
    <row r="12" spans="1:9" ht="18" x14ac:dyDescent="0.25">
      <c r="A12" s="114">
        <v>9</v>
      </c>
      <c r="B12" s="115" t="s">
        <v>68</v>
      </c>
      <c r="C12" s="116">
        <v>54</v>
      </c>
      <c r="D12" s="116">
        <v>9</v>
      </c>
      <c r="E12" s="117">
        <f t="shared" si="0"/>
        <v>0.16666666666666666</v>
      </c>
      <c r="F12" s="116">
        <v>6</v>
      </c>
      <c r="G12" s="116">
        <v>42</v>
      </c>
      <c r="H12" s="116">
        <v>13</v>
      </c>
      <c r="I12" s="118">
        <v>25</v>
      </c>
    </row>
    <row r="13" spans="1:9" ht="18" x14ac:dyDescent="0.25">
      <c r="A13" s="114">
        <v>10</v>
      </c>
      <c r="B13" s="115" t="s">
        <v>87</v>
      </c>
      <c r="C13" s="116">
        <v>34</v>
      </c>
      <c r="D13" s="116">
        <v>5</v>
      </c>
      <c r="E13" s="117">
        <f t="shared" si="0"/>
        <v>0.14705882352941177</v>
      </c>
      <c r="F13" s="116">
        <v>4</v>
      </c>
      <c r="G13" s="116">
        <v>29</v>
      </c>
      <c r="H13" s="116">
        <v>11</v>
      </c>
      <c r="I13" s="118">
        <v>13</v>
      </c>
    </row>
    <row r="14" spans="1:9" ht="18" x14ac:dyDescent="0.25">
      <c r="A14" s="114">
        <v>11</v>
      </c>
      <c r="B14" s="115" t="s">
        <v>67</v>
      </c>
      <c r="C14" s="116">
        <v>225</v>
      </c>
      <c r="D14" s="116">
        <v>30</v>
      </c>
      <c r="E14" s="117">
        <f t="shared" si="0"/>
        <v>0.13333333333333333</v>
      </c>
      <c r="F14" s="116">
        <v>19</v>
      </c>
      <c r="G14" s="116">
        <v>183</v>
      </c>
      <c r="H14" s="116">
        <v>72</v>
      </c>
      <c r="I14" s="118">
        <v>84</v>
      </c>
    </row>
    <row r="15" spans="1:9" ht="18" x14ac:dyDescent="0.25">
      <c r="A15" s="114">
        <v>12</v>
      </c>
      <c r="B15" s="115" t="s">
        <v>76</v>
      </c>
      <c r="C15" s="116">
        <v>120</v>
      </c>
      <c r="D15" s="116">
        <v>16</v>
      </c>
      <c r="E15" s="117">
        <f t="shared" si="0"/>
        <v>0.13333333333333333</v>
      </c>
      <c r="F15" s="116">
        <v>11</v>
      </c>
      <c r="G15" s="116">
        <v>98</v>
      </c>
      <c r="H15" s="116">
        <v>31</v>
      </c>
      <c r="I15" s="118">
        <v>36</v>
      </c>
    </row>
    <row r="16" spans="1:9" ht="18" x14ac:dyDescent="0.25">
      <c r="A16" s="114">
        <v>13</v>
      </c>
      <c r="B16" s="115" t="s">
        <v>72</v>
      </c>
      <c r="C16" s="116">
        <v>25</v>
      </c>
      <c r="D16" s="116">
        <v>3</v>
      </c>
      <c r="E16" s="117">
        <f t="shared" si="0"/>
        <v>0.12</v>
      </c>
      <c r="F16" s="116">
        <v>2</v>
      </c>
      <c r="G16" s="116">
        <v>22</v>
      </c>
      <c r="H16" s="116">
        <v>6</v>
      </c>
      <c r="I16" s="118">
        <v>14</v>
      </c>
    </row>
    <row r="17" spans="1:9" ht="18" x14ac:dyDescent="0.25">
      <c r="A17" s="114">
        <v>14</v>
      </c>
      <c r="B17" s="115" t="s">
        <v>70</v>
      </c>
      <c r="C17" s="116">
        <v>69</v>
      </c>
      <c r="D17" s="116">
        <v>7</v>
      </c>
      <c r="E17" s="117">
        <f t="shared" si="0"/>
        <v>0.10144927536231885</v>
      </c>
      <c r="F17" s="116">
        <v>6</v>
      </c>
      <c r="G17" s="116">
        <v>58</v>
      </c>
      <c r="H17" s="116">
        <v>15</v>
      </c>
      <c r="I17" s="118">
        <v>35</v>
      </c>
    </row>
    <row r="18" spans="1:9" ht="18" x14ac:dyDescent="0.25">
      <c r="A18" s="114">
        <v>15</v>
      </c>
      <c r="B18" s="115" t="s">
        <v>100</v>
      </c>
      <c r="C18" s="116">
        <v>10</v>
      </c>
      <c r="D18" s="116">
        <v>1</v>
      </c>
      <c r="E18" s="117">
        <f t="shared" si="0"/>
        <v>0.1</v>
      </c>
      <c r="F18" s="116">
        <v>1</v>
      </c>
      <c r="G18" s="116">
        <v>9</v>
      </c>
      <c r="H18" s="116">
        <v>2</v>
      </c>
      <c r="I18" s="118">
        <v>6</v>
      </c>
    </row>
    <row r="19" spans="1:9" ht="18" x14ac:dyDescent="0.25">
      <c r="A19" s="114">
        <v>16</v>
      </c>
      <c r="B19" s="115" t="s">
        <v>80</v>
      </c>
      <c r="C19" s="116">
        <v>15</v>
      </c>
      <c r="D19" s="116">
        <v>1</v>
      </c>
      <c r="E19" s="117">
        <f t="shared" si="0"/>
        <v>6.6666666666666666E-2</v>
      </c>
      <c r="F19" s="116">
        <v>0</v>
      </c>
      <c r="G19" s="116">
        <v>14</v>
      </c>
      <c r="H19" s="116">
        <v>4</v>
      </c>
      <c r="I19" s="118">
        <v>10</v>
      </c>
    </row>
    <row r="20" spans="1:9" ht="18" x14ac:dyDescent="0.25">
      <c r="A20" s="114">
        <v>17</v>
      </c>
      <c r="B20" s="115" t="s">
        <v>339</v>
      </c>
      <c r="C20" s="116">
        <v>18</v>
      </c>
      <c r="D20" s="116">
        <v>1</v>
      </c>
      <c r="E20" s="117">
        <f t="shared" si="0"/>
        <v>5.5555555555555552E-2</v>
      </c>
      <c r="F20" s="116">
        <v>1</v>
      </c>
      <c r="G20" s="116">
        <v>17</v>
      </c>
      <c r="H20" s="116">
        <v>4</v>
      </c>
      <c r="I20" s="118">
        <v>3</v>
      </c>
    </row>
    <row r="21" spans="1:9" ht="18" x14ac:dyDescent="0.25">
      <c r="A21" s="114">
        <v>18</v>
      </c>
      <c r="B21" s="115" t="s">
        <v>71</v>
      </c>
      <c r="C21" s="116">
        <v>23</v>
      </c>
      <c r="D21" s="116">
        <v>1</v>
      </c>
      <c r="E21" s="117">
        <f t="shared" si="0"/>
        <v>4.3478260869565216E-2</v>
      </c>
      <c r="F21" s="116">
        <v>0</v>
      </c>
      <c r="G21" s="116">
        <v>22</v>
      </c>
      <c r="H21" s="116">
        <v>8</v>
      </c>
      <c r="I21" s="118">
        <v>6</v>
      </c>
    </row>
    <row r="22" spans="1:9" ht="18" x14ac:dyDescent="0.25">
      <c r="A22" s="114">
        <v>19</v>
      </c>
      <c r="B22" s="115" t="s">
        <v>77</v>
      </c>
      <c r="C22" s="116">
        <v>98</v>
      </c>
      <c r="D22" s="116">
        <v>4</v>
      </c>
      <c r="E22" s="117">
        <f t="shared" si="0"/>
        <v>4.0816326530612242E-2</v>
      </c>
      <c r="F22" s="116">
        <v>4</v>
      </c>
      <c r="G22" s="116">
        <v>91</v>
      </c>
      <c r="H22" s="116">
        <v>27</v>
      </c>
      <c r="I22" s="118">
        <v>53</v>
      </c>
    </row>
    <row r="23" spans="1:9" ht="18" x14ac:dyDescent="0.25">
      <c r="A23" s="114">
        <v>20</v>
      </c>
      <c r="B23" s="115" t="s">
        <v>66</v>
      </c>
      <c r="C23" s="116">
        <v>263</v>
      </c>
      <c r="D23" s="116">
        <v>8</v>
      </c>
      <c r="E23" s="117">
        <f t="shared" si="0"/>
        <v>3.0418250950570342E-2</v>
      </c>
      <c r="F23" s="116">
        <v>8</v>
      </c>
      <c r="G23" s="116">
        <v>251</v>
      </c>
      <c r="H23" s="116">
        <v>74</v>
      </c>
      <c r="I23" s="118">
        <v>140</v>
      </c>
    </row>
    <row r="24" spans="1:9" ht="18" x14ac:dyDescent="0.25">
      <c r="A24" s="114">
        <v>21</v>
      </c>
      <c r="B24" s="115" t="s">
        <v>340</v>
      </c>
      <c r="C24" s="116">
        <v>13</v>
      </c>
      <c r="D24" s="116">
        <v>0</v>
      </c>
      <c r="E24" s="117">
        <f t="shared" si="0"/>
        <v>0</v>
      </c>
      <c r="F24" s="116">
        <v>0</v>
      </c>
      <c r="G24" s="116">
        <v>13</v>
      </c>
      <c r="H24" s="116">
        <v>7</v>
      </c>
      <c r="I24" s="118">
        <v>6</v>
      </c>
    </row>
    <row r="25" spans="1:9" ht="18" x14ac:dyDescent="0.25">
      <c r="A25" s="114">
        <v>22</v>
      </c>
      <c r="B25" s="115" t="s">
        <v>69</v>
      </c>
      <c r="C25" s="116">
        <v>8</v>
      </c>
      <c r="D25" s="116">
        <v>0</v>
      </c>
      <c r="E25" s="117">
        <f t="shared" si="0"/>
        <v>0</v>
      </c>
      <c r="F25" s="116">
        <v>0</v>
      </c>
      <c r="G25" s="116">
        <v>7</v>
      </c>
      <c r="H25" s="116">
        <v>1</v>
      </c>
      <c r="I25" s="118">
        <v>6</v>
      </c>
    </row>
    <row r="26" spans="1:9" ht="18" x14ac:dyDescent="0.25">
      <c r="A26" s="114">
        <v>23</v>
      </c>
      <c r="B26" s="115" t="s">
        <v>188</v>
      </c>
      <c r="C26" s="116">
        <v>2</v>
      </c>
      <c r="D26" s="116">
        <v>0</v>
      </c>
      <c r="E26" s="117">
        <f t="shared" si="0"/>
        <v>0</v>
      </c>
      <c r="F26" s="116">
        <v>0</v>
      </c>
      <c r="G26" s="116">
        <v>2</v>
      </c>
      <c r="H26" s="116">
        <v>0</v>
      </c>
      <c r="I26" s="118">
        <v>2</v>
      </c>
    </row>
    <row r="27" spans="1:9" ht="18" x14ac:dyDescent="0.25">
      <c r="A27" s="114">
        <v>24</v>
      </c>
      <c r="B27" s="115" t="s">
        <v>91</v>
      </c>
      <c r="C27" s="116">
        <v>2</v>
      </c>
      <c r="D27" s="116">
        <v>0</v>
      </c>
      <c r="E27" s="117">
        <f t="shared" si="0"/>
        <v>0</v>
      </c>
      <c r="F27" s="116">
        <v>0</v>
      </c>
      <c r="G27" s="116">
        <v>2</v>
      </c>
      <c r="H27" s="116">
        <v>0</v>
      </c>
      <c r="I27" s="118">
        <v>2</v>
      </c>
    </row>
    <row r="28" spans="1:9" ht="18" x14ac:dyDescent="0.25">
      <c r="A28" s="114">
        <v>25</v>
      </c>
      <c r="B28" s="115" t="s">
        <v>341</v>
      </c>
      <c r="C28" s="116">
        <v>2</v>
      </c>
      <c r="D28" s="116">
        <v>0</v>
      </c>
      <c r="E28" s="117">
        <f t="shared" si="0"/>
        <v>0</v>
      </c>
      <c r="F28" s="116">
        <v>0</v>
      </c>
      <c r="G28" s="116">
        <v>2</v>
      </c>
      <c r="H28" s="116">
        <v>0</v>
      </c>
      <c r="I28" s="118">
        <v>2</v>
      </c>
    </row>
    <row r="29" spans="1:9" ht="18" x14ac:dyDescent="0.25">
      <c r="A29" s="114">
        <v>26</v>
      </c>
      <c r="B29" s="115" t="s">
        <v>74</v>
      </c>
      <c r="C29" s="116">
        <v>5</v>
      </c>
      <c r="D29" s="116">
        <v>0</v>
      </c>
      <c r="E29" s="117">
        <f t="shared" si="0"/>
        <v>0</v>
      </c>
      <c r="F29" s="116">
        <v>0</v>
      </c>
      <c r="G29" s="116">
        <v>4</v>
      </c>
      <c r="H29" s="116">
        <v>1</v>
      </c>
      <c r="I29" s="118">
        <v>3</v>
      </c>
    </row>
    <row r="30" spans="1:9" ht="18.75" thickBot="1" x14ac:dyDescent="0.3">
      <c r="A30" s="119">
        <v>27</v>
      </c>
      <c r="B30" s="120" t="s">
        <v>342</v>
      </c>
      <c r="C30" s="121">
        <v>1</v>
      </c>
      <c r="D30" s="121">
        <v>0</v>
      </c>
      <c r="E30" s="122">
        <f t="shared" si="0"/>
        <v>0</v>
      </c>
      <c r="F30" s="121">
        <v>0</v>
      </c>
      <c r="G30" s="121">
        <v>1</v>
      </c>
      <c r="H30" s="121">
        <v>1</v>
      </c>
      <c r="I30" s="123">
        <v>0</v>
      </c>
    </row>
    <row r="31" spans="1:9" ht="18.75" thickBot="1" x14ac:dyDescent="0.3">
      <c r="A31" s="267" t="s">
        <v>324</v>
      </c>
      <c r="B31" s="268"/>
      <c r="C31" s="124">
        <f>SUM(C4:C30)</f>
        <v>1513</v>
      </c>
      <c r="D31" s="124">
        <f>SUM(D4:D30)</f>
        <v>189</v>
      </c>
      <c r="E31" s="125">
        <f t="shared" si="0"/>
        <v>0.12491738268341045</v>
      </c>
      <c r="F31" s="124">
        <f>SUM(F4:F30)</f>
        <v>133</v>
      </c>
      <c r="G31" s="124">
        <f>SUM(G4:G30)</f>
        <v>1279</v>
      </c>
      <c r="H31" s="124">
        <f>SUM(H4:H30)</f>
        <v>399</v>
      </c>
      <c r="I31" s="124">
        <f>SUM(I4:I30)</f>
        <v>645</v>
      </c>
    </row>
  </sheetData>
  <mergeCells count="10">
    <mergeCell ref="A31:B31"/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9521A-9B9E-47E3-A46F-C71092458098}">
  <dimension ref="A1:I46"/>
  <sheetViews>
    <sheetView workbookViewId="0">
      <selection activeCell="N11" sqref="N11"/>
    </sheetView>
  </sheetViews>
  <sheetFormatPr defaultRowHeight="15" x14ac:dyDescent="0.25"/>
  <cols>
    <col min="2" max="2" width="25.28515625" bestFit="1" customWidth="1"/>
    <col min="3" max="9" width="17.140625" customWidth="1"/>
  </cols>
  <sheetData>
    <row r="1" spans="1:9" ht="19.5" thickBot="1" x14ac:dyDescent="0.35">
      <c r="A1" s="269" t="s">
        <v>343</v>
      </c>
      <c r="B1" s="270"/>
      <c r="C1" s="270"/>
      <c r="D1" s="270"/>
      <c r="E1" s="270"/>
      <c r="F1" s="270"/>
      <c r="G1" s="270"/>
      <c r="H1" s="270"/>
      <c r="I1" s="271"/>
    </row>
    <row r="2" spans="1:9" ht="60.75" thickBot="1" x14ac:dyDescent="0.3">
      <c r="A2" s="126" t="s">
        <v>250</v>
      </c>
      <c r="B2" s="127" t="s">
        <v>344</v>
      </c>
      <c r="C2" s="127" t="s">
        <v>345</v>
      </c>
      <c r="D2" s="127" t="s">
        <v>346</v>
      </c>
      <c r="E2" s="127" t="s">
        <v>347</v>
      </c>
      <c r="F2" s="127" t="s">
        <v>348</v>
      </c>
      <c r="G2" s="127" t="s">
        <v>349</v>
      </c>
      <c r="H2" s="127" t="s">
        <v>350</v>
      </c>
      <c r="I2" s="128" t="s">
        <v>351</v>
      </c>
    </row>
    <row r="3" spans="1:9" x14ac:dyDescent="0.25">
      <c r="A3" s="129">
        <v>1</v>
      </c>
      <c r="B3" s="130" t="s">
        <v>172</v>
      </c>
      <c r="C3" s="131">
        <v>560</v>
      </c>
      <c r="D3" s="132">
        <v>72</v>
      </c>
      <c r="E3" s="132">
        <v>47</v>
      </c>
      <c r="F3" s="133">
        <v>0.65277777777777779</v>
      </c>
      <c r="G3" s="134">
        <v>45</v>
      </c>
      <c r="H3" s="134">
        <v>2</v>
      </c>
      <c r="I3" s="135">
        <v>1</v>
      </c>
    </row>
    <row r="4" spans="1:9" x14ac:dyDescent="0.25">
      <c r="A4" s="136">
        <v>2</v>
      </c>
      <c r="B4" s="137" t="s">
        <v>152</v>
      </c>
      <c r="C4" s="138">
        <v>320</v>
      </c>
      <c r="D4" s="139">
        <v>68</v>
      </c>
      <c r="E4" s="139">
        <v>44</v>
      </c>
      <c r="F4" s="140">
        <v>0.6470588235294118</v>
      </c>
      <c r="G4" s="141">
        <v>33</v>
      </c>
      <c r="H4" s="141">
        <v>4</v>
      </c>
      <c r="I4" s="142">
        <v>4</v>
      </c>
    </row>
    <row r="5" spans="1:9" x14ac:dyDescent="0.25">
      <c r="A5" s="136">
        <v>3</v>
      </c>
      <c r="B5" s="143" t="s">
        <v>352</v>
      </c>
      <c r="C5" s="144">
        <v>300</v>
      </c>
      <c r="D5" s="139">
        <v>8</v>
      </c>
      <c r="E5" s="139">
        <v>3</v>
      </c>
      <c r="F5" s="140">
        <v>0.375</v>
      </c>
      <c r="G5" s="141">
        <v>3</v>
      </c>
      <c r="H5" s="141">
        <v>0</v>
      </c>
      <c r="I5" s="142">
        <v>0</v>
      </c>
    </row>
    <row r="6" spans="1:9" x14ac:dyDescent="0.25">
      <c r="A6" s="136">
        <v>4</v>
      </c>
      <c r="B6" s="137" t="s">
        <v>165</v>
      </c>
      <c r="C6" s="138">
        <v>310</v>
      </c>
      <c r="D6" s="139">
        <v>61</v>
      </c>
      <c r="E6" s="139">
        <v>40</v>
      </c>
      <c r="F6" s="140">
        <v>0.65573770491803274</v>
      </c>
      <c r="G6" s="141">
        <v>35</v>
      </c>
      <c r="H6" s="141">
        <v>5</v>
      </c>
      <c r="I6" s="142">
        <v>2</v>
      </c>
    </row>
    <row r="7" spans="1:9" x14ac:dyDescent="0.25">
      <c r="A7" s="136">
        <v>5</v>
      </c>
      <c r="B7" s="143" t="s">
        <v>168</v>
      </c>
      <c r="C7" s="144">
        <v>260</v>
      </c>
      <c r="D7" s="139">
        <v>12</v>
      </c>
      <c r="E7" s="139">
        <v>7</v>
      </c>
      <c r="F7" s="140">
        <v>0.58333333333333337</v>
      </c>
      <c r="G7" s="141">
        <v>7</v>
      </c>
      <c r="H7" s="141">
        <v>0</v>
      </c>
      <c r="I7" s="142">
        <v>0</v>
      </c>
    </row>
    <row r="8" spans="1:9" x14ac:dyDescent="0.25">
      <c r="A8" s="136">
        <v>6</v>
      </c>
      <c r="B8" s="143" t="s">
        <v>163</v>
      </c>
      <c r="C8" s="144">
        <v>250</v>
      </c>
      <c r="D8" s="139">
        <v>54</v>
      </c>
      <c r="E8" s="139">
        <v>26</v>
      </c>
      <c r="F8" s="140">
        <v>0.48148148148148145</v>
      </c>
      <c r="G8" s="141">
        <v>23</v>
      </c>
      <c r="H8" s="141">
        <v>2</v>
      </c>
      <c r="I8" s="142">
        <v>2</v>
      </c>
    </row>
    <row r="9" spans="1:9" x14ac:dyDescent="0.25">
      <c r="A9" s="136">
        <v>7</v>
      </c>
      <c r="B9" s="143" t="s">
        <v>179</v>
      </c>
      <c r="C9" s="144">
        <v>300</v>
      </c>
      <c r="D9" s="139">
        <v>7</v>
      </c>
      <c r="E9" s="139">
        <v>1</v>
      </c>
      <c r="F9" s="140">
        <v>0.14285714285714285</v>
      </c>
      <c r="G9" s="141">
        <v>1</v>
      </c>
      <c r="H9" s="141">
        <v>0</v>
      </c>
      <c r="I9" s="142">
        <v>0</v>
      </c>
    </row>
    <row r="10" spans="1:9" x14ac:dyDescent="0.25">
      <c r="A10" s="136">
        <v>8</v>
      </c>
      <c r="B10" s="137" t="s">
        <v>176</v>
      </c>
      <c r="C10" s="138">
        <v>560</v>
      </c>
      <c r="D10" s="139">
        <v>54</v>
      </c>
      <c r="E10" s="139">
        <v>40</v>
      </c>
      <c r="F10" s="140">
        <v>0.7407407407407407</v>
      </c>
      <c r="G10" s="141">
        <v>30</v>
      </c>
      <c r="H10" s="141">
        <v>9</v>
      </c>
      <c r="I10" s="142">
        <v>7</v>
      </c>
    </row>
    <row r="11" spans="1:9" x14ac:dyDescent="0.25">
      <c r="A11" s="136">
        <v>9</v>
      </c>
      <c r="B11" s="137" t="s">
        <v>169</v>
      </c>
      <c r="C11" s="138">
        <v>420</v>
      </c>
      <c r="D11" s="139">
        <v>52</v>
      </c>
      <c r="E11" s="139">
        <v>37</v>
      </c>
      <c r="F11" s="140">
        <v>0.71153846153846156</v>
      </c>
      <c r="G11" s="141">
        <v>30</v>
      </c>
      <c r="H11" s="141">
        <v>7</v>
      </c>
      <c r="I11" s="142">
        <v>3</v>
      </c>
    </row>
    <row r="12" spans="1:9" x14ac:dyDescent="0.25">
      <c r="A12" s="136">
        <v>10</v>
      </c>
      <c r="B12" s="143" t="s">
        <v>353</v>
      </c>
      <c r="C12" s="144">
        <v>155</v>
      </c>
      <c r="D12" s="139">
        <v>4</v>
      </c>
      <c r="E12" s="139">
        <v>4</v>
      </c>
      <c r="F12" s="140">
        <v>1</v>
      </c>
      <c r="G12" s="141">
        <v>3</v>
      </c>
      <c r="H12" s="141">
        <v>1</v>
      </c>
      <c r="I12" s="142">
        <v>0</v>
      </c>
    </row>
    <row r="13" spans="1:9" x14ac:dyDescent="0.25">
      <c r="A13" s="136">
        <v>11</v>
      </c>
      <c r="B13" s="143" t="s">
        <v>166</v>
      </c>
      <c r="C13" s="144">
        <v>550</v>
      </c>
      <c r="D13" s="139">
        <v>117</v>
      </c>
      <c r="E13" s="139">
        <v>65</v>
      </c>
      <c r="F13" s="140">
        <v>0.55555555555555558</v>
      </c>
      <c r="G13" s="141">
        <v>59</v>
      </c>
      <c r="H13" s="141">
        <v>6</v>
      </c>
      <c r="I13" s="142">
        <v>3</v>
      </c>
    </row>
    <row r="14" spans="1:9" x14ac:dyDescent="0.25">
      <c r="A14" s="136">
        <v>12</v>
      </c>
      <c r="B14" s="137" t="s">
        <v>160</v>
      </c>
      <c r="C14" s="138">
        <v>255</v>
      </c>
      <c r="D14" s="139">
        <v>26</v>
      </c>
      <c r="E14" s="139">
        <v>17</v>
      </c>
      <c r="F14" s="140">
        <v>0.65384615384615385</v>
      </c>
      <c r="G14" s="141">
        <v>15</v>
      </c>
      <c r="H14" s="141">
        <v>1</v>
      </c>
      <c r="I14" s="142">
        <v>1</v>
      </c>
    </row>
    <row r="15" spans="1:9" x14ac:dyDescent="0.25">
      <c r="A15" s="136">
        <v>13</v>
      </c>
      <c r="B15" s="143" t="s">
        <v>354</v>
      </c>
      <c r="C15" s="144">
        <v>325</v>
      </c>
      <c r="D15" s="139">
        <v>39</v>
      </c>
      <c r="E15" s="139">
        <v>25</v>
      </c>
      <c r="F15" s="140">
        <v>0.64102564102564108</v>
      </c>
      <c r="G15" s="141">
        <v>19</v>
      </c>
      <c r="H15" s="141">
        <v>4</v>
      </c>
      <c r="I15" s="142">
        <v>3</v>
      </c>
    </row>
    <row r="16" spans="1:9" x14ac:dyDescent="0.25">
      <c r="A16" s="136">
        <v>14</v>
      </c>
      <c r="B16" s="143" t="s">
        <v>159</v>
      </c>
      <c r="C16" s="144">
        <v>320</v>
      </c>
      <c r="D16" s="139">
        <v>76</v>
      </c>
      <c r="E16" s="139">
        <v>53</v>
      </c>
      <c r="F16" s="140">
        <v>0.69736842105263153</v>
      </c>
      <c r="G16" s="141">
        <v>49</v>
      </c>
      <c r="H16" s="141">
        <v>4</v>
      </c>
      <c r="I16" s="142">
        <v>3</v>
      </c>
    </row>
    <row r="17" spans="1:9" x14ac:dyDescent="0.25">
      <c r="A17" s="136">
        <v>15</v>
      </c>
      <c r="B17" s="137" t="s">
        <v>148</v>
      </c>
      <c r="C17" s="138">
        <v>320</v>
      </c>
      <c r="D17" s="139">
        <v>69</v>
      </c>
      <c r="E17" s="139">
        <v>51</v>
      </c>
      <c r="F17" s="140">
        <v>0.73913043478260865</v>
      </c>
      <c r="G17" s="141">
        <v>42</v>
      </c>
      <c r="H17" s="141">
        <v>4</v>
      </c>
      <c r="I17" s="142">
        <v>3</v>
      </c>
    </row>
    <row r="18" spans="1:9" x14ac:dyDescent="0.25">
      <c r="A18" s="136">
        <v>16</v>
      </c>
      <c r="B18" s="143" t="s">
        <v>173</v>
      </c>
      <c r="C18" s="144">
        <v>250</v>
      </c>
      <c r="D18" s="139">
        <v>9</v>
      </c>
      <c r="E18" s="139">
        <v>1</v>
      </c>
      <c r="F18" s="140">
        <v>0.1111111111111111</v>
      </c>
      <c r="G18" s="141">
        <v>1</v>
      </c>
      <c r="H18" s="141">
        <v>0</v>
      </c>
      <c r="I18" s="142">
        <v>0</v>
      </c>
    </row>
    <row r="19" spans="1:9" x14ac:dyDescent="0.25">
      <c r="A19" s="136">
        <v>17</v>
      </c>
      <c r="B19" s="143" t="s">
        <v>147</v>
      </c>
      <c r="C19" s="144">
        <v>270</v>
      </c>
      <c r="D19" s="139">
        <v>11</v>
      </c>
      <c r="E19" s="139">
        <v>10</v>
      </c>
      <c r="F19" s="140">
        <v>0.90909090909090906</v>
      </c>
      <c r="G19" s="141">
        <v>10</v>
      </c>
      <c r="H19" s="141">
        <v>0</v>
      </c>
      <c r="I19" s="142">
        <v>0</v>
      </c>
    </row>
    <row r="20" spans="1:9" x14ac:dyDescent="0.25">
      <c r="A20" s="136">
        <v>18</v>
      </c>
      <c r="B20" s="143" t="s">
        <v>180</v>
      </c>
      <c r="C20" s="144">
        <v>300</v>
      </c>
      <c r="D20" s="139">
        <v>30</v>
      </c>
      <c r="E20" s="139">
        <v>19</v>
      </c>
      <c r="F20" s="140">
        <v>0.6333333333333333</v>
      </c>
      <c r="G20" s="141">
        <v>18</v>
      </c>
      <c r="H20" s="141">
        <v>1</v>
      </c>
      <c r="I20" s="142">
        <v>0</v>
      </c>
    </row>
    <row r="21" spans="1:9" x14ac:dyDescent="0.25">
      <c r="A21" s="136">
        <v>19</v>
      </c>
      <c r="B21" s="143" t="s">
        <v>153</v>
      </c>
      <c r="C21" s="144">
        <v>320</v>
      </c>
      <c r="D21" s="139">
        <v>17</v>
      </c>
      <c r="E21" s="139">
        <v>9</v>
      </c>
      <c r="F21" s="140">
        <v>0.52941176470588236</v>
      </c>
      <c r="G21" s="141">
        <v>9</v>
      </c>
      <c r="H21" s="141">
        <v>0</v>
      </c>
      <c r="I21" s="142">
        <v>0</v>
      </c>
    </row>
    <row r="22" spans="1:9" x14ac:dyDescent="0.25">
      <c r="A22" s="136">
        <v>20</v>
      </c>
      <c r="B22" s="137" t="s">
        <v>171</v>
      </c>
      <c r="C22" s="138">
        <v>310</v>
      </c>
      <c r="D22" s="139">
        <v>38</v>
      </c>
      <c r="E22" s="139">
        <v>17</v>
      </c>
      <c r="F22" s="140">
        <v>0.44736842105263158</v>
      </c>
      <c r="G22" s="141">
        <v>15</v>
      </c>
      <c r="H22" s="141">
        <v>1</v>
      </c>
      <c r="I22" s="142">
        <v>0</v>
      </c>
    </row>
    <row r="23" spans="1:9" x14ac:dyDescent="0.25">
      <c r="A23" s="136">
        <v>21</v>
      </c>
      <c r="B23" s="137" t="s">
        <v>355</v>
      </c>
      <c r="C23" s="138">
        <v>680</v>
      </c>
      <c r="D23" s="139">
        <v>174</v>
      </c>
      <c r="E23" s="139">
        <v>116</v>
      </c>
      <c r="F23" s="140">
        <v>0.66666666666666663</v>
      </c>
      <c r="G23" s="141">
        <v>101</v>
      </c>
      <c r="H23" s="141">
        <v>13</v>
      </c>
      <c r="I23" s="142">
        <v>9</v>
      </c>
    </row>
    <row r="24" spans="1:9" x14ac:dyDescent="0.25">
      <c r="A24" s="136">
        <v>22</v>
      </c>
      <c r="B24" s="143" t="s">
        <v>356</v>
      </c>
      <c r="C24" s="144">
        <v>680</v>
      </c>
      <c r="D24" s="139">
        <v>262</v>
      </c>
      <c r="E24" s="139">
        <v>184</v>
      </c>
      <c r="F24" s="140">
        <v>0.70229007633587781</v>
      </c>
      <c r="G24" s="141">
        <v>162</v>
      </c>
      <c r="H24" s="141">
        <v>20</v>
      </c>
      <c r="I24" s="142">
        <v>14</v>
      </c>
    </row>
    <row r="25" spans="1:9" x14ac:dyDescent="0.25">
      <c r="A25" s="136">
        <v>23</v>
      </c>
      <c r="B25" s="143" t="s">
        <v>154</v>
      </c>
      <c r="C25" s="144">
        <v>300</v>
      </c>
      <c r="D25" s="139">
        <v>27</v>
      </c>
      <c r="E25" s="139">
        <v>19</v>
      </c>
      <c r="F25" s="140">
        <v>0.70370370370370372</v>
      </c>
      <c r="G25" s="141">
        <v>17</v>
      </c>
      <c r="H25" s="141">
        <v>2</v>
      </c>
      <c r="I25" s="142">
        <v>2</v>
      </c>
    </row>
    <row r="26" spans="1:9" x14ac:dyDescent="0.25">
      <c r="A26" s="136">
        <v>24</v>
      </c>
      <c r="B26" s="137" t="s">
        <v>157</v>
      </c>
      <c r="C26" s="138">
        <v>300</v>
      </c>
      <c r="D26" s="139">
        <v>78</v>
      </c>
      <c r="E26" s="139">
        <v>68</v>
      </c>
      <c r="F26" s="140">
        <v>0.87179487179487181</v>
      </c>
      <c r="G26" s="141">
        <v>59</v>
      </c>
      <c r="H26" s="141">
        <v>8</v>
      </c>
      <c r="I26" s="142">
        <v>7</v>
      </c>
    </row>
    <row r="27" spans="1:9" x14ac:dyDescent="0.25">
      <c r="A27" s="136">
        <v>25</v>
      </c>
      <c r="B27" s="137" t="s">
        <v>181</v>
      </c>
      <c r="C27" s="138">
        <v>325</v>
      </c>
      <c r="D27" s="139">
        <v>51</v>
      </c>
      <c r="E27" s="139">
        <v>42</v>
      </c>
      <c r="F27" s="140">
        <v>0.82352941176470584</v>
      </c>
      <c r="G27" s="141">
        <v>38</v>
      </c>
      <c r="H27" s="141">
        <v>2</v>
      </c>
      <c r="I27" s="142">
        <v>2</v>
      </c>
    </row>
    <row r="28" spans="1:9" x14ac:dyDescent="0.25">
      <c r="A28" s="136">
        <v>26</v>
      </c>
      <c r="B28" s="137" t="s">
        <v>145</v>
      </c>
      <c r="C28" s="138">
        <v>320</v>
      </c>
      <c r="D28" s="139">
        <v>114</v>
      </c>
      <c r="E28" s="139">
        <v>84</v>
      </c>
      <c r="F28" s="140">
        <v>0.73684210526315785</v>
      </c>
      <c r="G28" s="141">
        <v>53</v>
      </c>
      <c r="H28" s="141">
        <v>30</v>
      </c>
      <c r="I28" s="142">
        <v>20</v>
      </c>
    </row>
    <row r="29" spans="1:9" x14ac:dyDescent="0.25">
      <c r="A29" s="136">
        <v>27</v>
      </c>
      <c r="B29" s="137" t="s">
        <v>158</v>
      </c>
      <c r="C29" s="138">
        <v>550</v>
      </c>
      <c r="D29" s="139">
        <v>136</v>
      </c>
      <c r="E29" s="139">
        <v>83</v>
      </c>
      <c r="F29" s="140">
        <v>0.61029411764705888</v>
      </c>
      <c r="G29" s="141">
        <v>78</v>
      </c>
      <c r="H29" s="141">
        <v>5</v>
      </c>
      <c r="I29" s="142">
        <v>2</v>
      </c>
    </row>
    <row r="30" spans="1:9" x14ac:dyDescent="0.25">
      <c r="A30" s="136">
        <v>28</v>
      </c>
      <c r="B30" s="137" t="s">
        <v>150</v>
      </c>
      <c r="C30" s="138">
        <v>275</v>
      </c>
      <c r="D30" s="139">
        <v>38</v>
      </c>
      <c r="E30" s="139">
        <v>22</v>
      </c>
      <c r="F30" s="140">
        <v>0.57894736842105265</v>
      </c>
      <c r="G30" s="141">
        <v>16</v>
      </c>
      <c r="H30" s="141">
        <v>3</v>
      </c>
      <c r="I30" s="142">
        <v>3</v>
      </c>
    </row>
    <row r="31" spans="1:9" x14ac:dyDescent="0.25">
      <c r="A31" s="136">
        <v>29</v>
      </c>
      <c r="B31" s="143" t="s">
        <v>182</v>
      </c>
      <c r="C31" s="144">
        <v>145</v>
      </c>
      <c r="D31" s="139">
        <v>4</v>
      </c>
      <c r="E31" s="139">
        <v>1</v>
      </c>
      <c r="F31" s="140">
        <v>0.25</v>
      </c>
      <c r="G31" s="141">
        <v>1</v>
      </c>
      <c r="H31" s="141">
        <v>0</v>
      </c>
      <c r="I31" s="142">
        <v>0</v>
      </c>
    </row>
    <row r="32" spans="1:9" x14ac:dyDescent="0.25">
      <c r="A32" s="136">
        <v>30</v>
      </c>
      <c r="B32" s="137" t="s">
        <v>177</v>
      </c>
      <c r="C32" s="138">
        <v>570</v>
      </c>
      <c r="D32" s="139">
        <v>59</v>
      </c>
      <c r="E32" s="139">
        <v>41</v>
      </c>
      <c r="F32" s="140">
        <v>0.69491525423728817</v>
      </c>
      <c r="G32" s="141">
        <v>35</v>
      </c>
      <c r="H32" s="141">
        <v>5</v>
      </c>
      <c r="I32" s="142">
        <v>4</v>
      </c>
    </row>
    <row r="33" spans="1:9" x14ac:dyDescent="0.25">
      <c r="A33" s="136">
        <v>31</v>
      </c>
      <c r="B33" s="143" t="s">
        <v>357</v>
      </c>
      <c r="C33" s="144">
        <v>250</v>
      </c>
      <c r="D33" s="139">
        <v>24</v>
      </c>
      <c r="E33" s="139">
        <v>0</v>
      </c>
      <c r="F33" s="140">
        <v>0</v>
      </c>
      <c r="G33" s="141">
        <v>0</v>
      </c>
      <c r="H33" s="141">
        <v>0</v>
      </c>
      <c r="I33" s="142">
        <v>0</v>
      </c>
    </row>
    <row r="34" spans="1:9" x14ac:dyDescent="0.25">
      <c r="A34" s="136">
        <v>32</v>
      </c>
      <c r="B34" s="143" t="s">
        <v>164</v>
      </c>
      <c r="C34" s="144">
        <v>300</v>
      </c>
      <c r="D34" s="139">
        <v>29</v>
      </c>
      <c r="E34" s="139">
        <v>20</v>
      </c>
      <c r="F34" s="140">
        <v>0.68965517241379315</v>
      </c>
      <c r="G34" s="141">
        <v>15</v>
      </c>
      <c r="H34" s="141">
        <v>5</v>
      </c>
      <c r="I34" s="142">
        <v>5</v>
      </c>
    </row>
    <row r="35" spans="1:9" x14ac:dyDescent="0.25">
      <c r="A35" s="136">
        <v>33</v>
      </c>
      <c r="B35" s="137" t="s">
        <v>155</v>
      </c>
      <c r="C35" s="138">
        <v>400</v>
      </c>
      <c r="D35" s="139">
        <v>68</v>
      </c>
      <c r="E35" s="139">
        <v>38</v>
      </c>
      <c r="F35" s="140">
        <v>0.55882352941176472</v>
      </c>
      <c r="G35" s="141">
        <v>26</v>
      </c>
      <c r="H35" s="141">
        <v>11</v>
      </c>
      <c r="I35" s="142">
        <v>10</v>
      </c>
    </row>
    <row r="36" spans="1:9" x14ac:dyDescent="0.25">
      <c r="A36" s="136">
        <v>34</v>
      </c>
      <c r="B36" s="137" t="s">
        <v>175</v>
      </c>
      <c r="C36" s="138">
        <v>300</v>
      </c>
      <c r="D36" s="139">
        <v>22</v>
      </c>
      <c r="E36" s="139">
        <v>12</v>
      </c>
      <c r="F36" s="140">
        <v>0.54545454545454541</v>
      </c>
      <c r="G36" s="141">
        <v>12</v>
      </c>
      <c r="H36" s="141">
        <v>0</v>
      </c>
      <c r="I36" s="142">
        <v>0</v>
      </c>
    </row>
    <row r="37" spans="1:9" x14ac:dyDescent="0.25">
      <c r="A37" s="136">
        <v>35</v>
      </c>
      <c r="B37" s="137" t="s">
        <v>178</v>
      </c>
      <c r="C37" s="138">
        <v>270</v>
      </c>
      <c r="D37" s="139">
        <v>8</v>
      </c>
      <c r="E37" s="139">
        <v>4</v>
      </c>
      <c r="F37" s="140">
        <v>0.5</v>
      </c>
      <c r="G37" s="141">
        <v>3</v>
      </c>
      <c r="H37" s="141">
        <v>1</v>
      </c>
      <c r="I37" s="142">
        <v>0</v>
      </c>
    </row>
    <row r="38" spans="1:9" x14ac:dyDescent="0.25">
      <c r="A38" s="136">
        <v>36</v>
      </c>
      <c r="B38" s="143" t="s">
        <v>146</v>
      </c>
      <c r="C38" s="144">
        <v>300</v>
      </c>
      <c r="D38" s="139">
        <v>59</v>
      </c>
      <c r="E38" s="139">
        <v>29</v>
      </c>
      <c r="F38" s="140">
        <v>0.49152542372881358</v>
      </c>
      <c r="G38" s="141">
        <v>17</v>
      </c>
      <c r="H38" s="141">
        <v>11</v>
      </c>
      <c r="I38" s="142">
        <v>7</v>
      </c>
    </row>
    <row r="39" spans="1:9" x14ac:dyDescent="0.25">
      <c r="A39" s="136">
        <v>37</v>
      </c>
      <c r="B39" s="143" t="s">
        <v>183</v>
      </c>
      <c r="C39" s="144">
        <v>250</v>
      </c>
      <c r="D39" s="139">
        <v>1</v>
      </c>
      <c r="E39" s="139">
        <v>0</v>
      </c>
      <c r="F39" s="140">
        <v>0</v>
      </c>
      <c r="G39" s="141">
        <v>0</v>
      </c>
      <c r="H39" s="141">
        <v>0</v>
      </c>
      <c r="I39" s="142">
        <v>0</v>
      </c>
    </row>
    <row r="40" spans="1:9" x14ac:dyDescent="0.25">
      <c r="A40" s="136">
        <v>38</v>
      </c>
      <c r="B40" s="143" t="s">
        <v>151</v>
      </c>
      <c r="C40" s="144">
        <v>300</v>
      </c>
      <c r="D40" s="139">
        <v>139</v>
      </c>
      <c r="E40" s="139">
        <v>80</v>
      </c>
      <c r="F40" s="140">
        <v>0.57553956834532372</v>
      </c>
      <c r="G40" s="141">
        <v>47</v>
      </c>
      <c r="H40" s="141">
        <v>24</v>
      </c>
      <c r="I40" s="142">
        <v>20</v>
      </c>
    </row>
    <row r="41" spans="1:9" x14ac:dyDescent="0.25">
      <c r="A41" s="136">
        <v>39</v>
      </c>
      <c r="B41" s="137" t="s">
        <v>156</v>
      </c>
      <c r="C41" s="138">
        <v>350</v>
      </c>
      <c r="D41" s="139">
        <v>112</v>
      </c>
      <c r="E41" s="139">
        <v>72</v>
      </c>
      <c r="F41" s="140">
        <v>0.6428571428571429</v>
      </c>
      <c r="G41" s="141">
        <v>61</v>
      </c>
      <c r="H41" s="141">
        <v>7</v>
      </c>
      <c r="I41" s="142">
        <v>2</v>
      </c>
    </row>
    <row r="42" spans="1:9" x14ac:dyDescent="0.25">
      <c r="A42" s="136">
        <v>40</v>
      </c>
      <c r="B42" s="137" t="s">
        <v>174</v>
      </c>
      <c r="C42" s="138">
        <v>300</v>
      </c>
      <c r="D42" s="139">
        <v>15</v>
      </c>
      <c r="E42" s="139">
        <v>10</v>
      </c>
      <c r="F42" s="140">
        <v>0.66666666666666663</v>
      </c>
      <c r="G42" s="141">
        <v>9</v>
      </c>
      <c r="H42" s="141">
        <v>0</v>
      </c>
      <c r="I42" s="142">
        <v>0</v>
      </c>
    </row>
    <row r="43" spans="1:9" x14ac:dyDescent="0.25">
      <c r="A43" s="136">
        <v>41</v>
      </c>
      <c r="B43" s="143" t="s">
        <v>167</v>
      </c>
      <c r="C43" s="144">
        <v>320</v>
      </c>
      <c r="D43" s="139">
        <v>71</v>
      </c>
      <c r="E43" s="139">
        <v>36</v>
      </c>
      <c r="F43" s="140">
        <v>0.50704225352112675</v>
      </c>
      <c r="G43" s="141">
        <v>36</v>
      </c>
      <c r="H43" s="141">
        <v>0</v>
      </c>
      <c r="I43" s="142">
        <v>0</v>
      </c>
    </row>
    <row r="44" spans="1:9" x14ac:dyDescent="0.25">
      <c r="A44" s="136">
        <v>42</v>
      </c>
      <c r="B44" s="143" t="s">
        <v>170</v>
      </c>
      <c r="C44" s="144">
        <v>300</v>
      </c>
      <c r="D44" s="139">
        <v>73</v>
      </c>
      <c r="E44" s="139">
        <v>47</v>
      </c>
      <c r="F44" s="140">
        <v>0.64383561643835618</v>
      </c>
      <c r="G44" s="141">
        <v>43</v>
      </c>
      <c r="H44" s="141">
        <v>2</v>
      </c>
      <c r="I44" s="142">
        <v>1</v>
      </c>
    </row>
    <row r="45" spans="1:9" ht="15.75" thickBot="1" x14ac:dyDescent="0.3">
      <c r="A45" s="145">
        <v>43</v>
      </c>
      <c r="B45" s="146" t="s">
        <v>162</v>
      </c>
      <c r="C45" s="147">
        <v>560</v>
      </c>
      <c r="D45" s="148">
        <v>32</v>
      </c>
      <c r="E45" s="148">
        <v>20</v>
      </c>
      <c r="F45" s="149">
        <v>0.625</v>
      </c>
      <c r="G45" s="150">
        <v>17</v>
      </c>
      <c r="H45" s="150">
        <v>3</v>
      </c>
      <c r="I45" s="151">
        <v>1</v>
      </c>
    </row>
    <row r="46" spans="1:9" ht="21.75" thickBot="1" x14ac:dyDescent="0.3">
      <c r="A46" s="152"/>
      <c r="B46" s="153" t="s">
        <v>7</v>
      </c>
      <c r="C46" s="154">
        <f>SUM(C3:C45)</f>
        <v>15000</v>
      </c>
      <c r="D46" s="154">
        <f>SUM(D3:D45)</f>
        <v>2420</v>
      </c>
      <c r="E46" s="154">
        <f>SUM(E3:E45)</f>
        <v>1544</v>
      </c>
      <c r="F46" s="155">
        <f t="shared" ref="F46" si="0">+E46/D46</f>
        <v>0.63801652892561989</v>
      </c>
      <c r="G46" s="154">
        <f>SUM(G3:G45)</f>
        <v>1293</v>
      </c>
      <c r="H46" s="154">
        <f>SUM(H3:H45)</f>
        <v>203</v>
      </c>
      <c r="I46" s="156">
        <f>SUM(I3:I45)</f>
        <v>141</v>
      </c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67E52-1ED9-4094-B116-29E251B036BC}">
  <dimension ref="A1:M76"/>
  <sheetViews>
    <sheetView workbookViewId="0">
      <selection activeCell="O78" sqref="O78"/>
    </sheetView>
  </sheetViews>
  <sheetFormatPr defaultRowHeight="15" x14ac:dyDescent="0.25"/>
  <cols>
    <col min="1" max="1" width="11.42578125" customWidth="1"/>
    <col min="2" max="2" width="29.140625" customWidth="1"/>
    <col min="3" max="4" width="11.42578125" customWidth="1"/>
    <col min="5" max="5" width="11.5703125" bestFit="1" customWidth="1"/>
    <col min="6" max="6" width="14.140625" customWidth="1"/>
    <col min="7" max="7" width="12.140625" bestFit="1" customWidth="1"/>
    <col min="8" max="8" width="12.5703125" customWidth="1"/>
    <col min="9" max="9" width="14.140625" customWidth="1"/>
    <col min="10" max="10" width="14.7109375" customWidth="1"/>
    <col min="11" max="11" width="21" customWidth="1"/>
    <col min="12" max="12" width="17.85546875" customWidth="1"/>
    <col min="13" max="13" width="15" customWidth="1"/>
    <col min="14" max="14" width="15.85546875" customWidth="1"/>
  </cols>
  <sheetData>
    <row r="1" spans="1:13" ht="26.25" x14ac:dyDescent="0.25">
      <c r="A1" s="306" t="s">
        <v>362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</row>
    <row r="2" spans="1:13" ht="112.5" x14ac:dyDescent="0.25">
      <c r="A2" s="307" t="s">
        <v>363</v>
      </c>
      <c r="B2" s="307" t="s">
        <v>2</v>
      </c>
      <c r="C2" s="307" t="s">
        <v>364</v>
      </c>
      <c r="D2" s="307" t="s">
        <v>365</v>
      </c>
      <c r="E2" s="307" t="s">
        <v>366</v>
      </c>
      <c r="F2" s="307" t="s">
        <v>138</v>
      </c>
      <c r="G2" s="307" t="s">
        <v>367</v>
      </c>
      <c r="H2" s="307" t="s">
        <v>368</v>
      </c>
      <c r="I2" s="307" t="s">
        <v>369</v>
      </c>
      <c r="J2" s="308" t="s">
        <v>370</v>
      </c>
      <c r="K2" s="307" t="s">
        <v>371</v>
      </c>
      <c r="L2" s="307" t="s">
        <v>372</v>
      </c>
      <c r="M2" s="307" t="s">
        <v>373</v>
      </c>
    </row>
    <row r="3" spans="1:13" ht="20.25" x14ac:dyDescent="0.25">
      <c r="A3" s="309" t="s">
        <v>374</v>
      </c>
      <c r="B3" s="310" t="s">
        <v>66</v>
      </c>
      <c r="C3" s="311">
        <v>147549</v>
      </c>
      <c r="D3" s="311">
        <v>106753</v>
      </c>
      <c r="E3" s="311">
        <v>96191</v>
      </c>
      <c r="F3" s="311">
        <v>94118</v>
      </c>
      <c r="G3" s="312">
        <v>0.63787623094700741</v>
      </c>
      <c r="H3" s="311">
        <v>2073</v>
      </c>
      <c r="I3" s="311">
        <v>8704</v>
      </c>
      <c r="J3" s="313">
        <v>10777</v>
      </c>
      <c r="K3" s="311">
        <v>1858</v>
      </c>
      <c r="L3" s="314">
        <v>33136</v>
      </c>
      <c r="M3" s="311">
        <v>65574</v>
      </c>
    </row>
    <row r="4" spans="1:13" ht="20.25" x14ac:dyDescent="0.25">
      <c r="A4" s="315"/>
      <c r="B4" s="310" t="s">
        <v>67</v>
      </c>
      <c r="C4" s="311">
        <v>69714</v>
      </c>
      <c r="D4" s="311">
        <v>53709</v>
      </c>
      <c r="E4" s="311">
        <v>46532</v>
      </c>
      <c r="F4" s="311">
        <v>45883</v>
      </c>
      <c r="G4" s="312">
        <v>0.65816048426427975</v>
      </c>
      <c r="H4" s="311">
        <v>649</v>
      </c>
      <c r="I4" s="311">
        <v>5860</v>
      </c>
      <c r="J4" s="313">
        <v>6509</v>
      </c>
      <c r="K4" s="311">
        <v>1317</v>
      </c>
      <c r="L4" s="314">
        <v>15274</v>
      </c>
      <c r="M4" s="311">
        <v>20607</v>
      </c>
    </row>
    <row r="5" spans="1:13" ht="36" x14ac:dyDescent="0.25">
      <c r="A5" s="315"/>
      <c r="B5" s="310" t="s">
        <v>75</v>
      </c>
      <c r="C5" s="311">
        <v>44667</v>
      </c>
      <c r="D5" s="311">
        <v>22133</v>
      </c>
      <c r="E5" s="311">
        <v>16974</v>
      </c>
      <c r="F5" s="311">
        <v>16253</v>
      </c>
      <c r="G5" s="312">
        <v>0.36387041887747107</v>
      </c>
      <c r="H5" s="311">
        <v>721</v>
      </c>
      <c r="I5" s="311">
        <v>3790</v>
      </c>
      <c r="J5" s="313">
        <v>4511</v>
      </c>
      <c r="K5" s="311">
        <v>1369</v>
      </c>
      <c r="L5" s="314">
        <v>5887</v>
      </c>
      <c r="M5" s="311">
        <v>5985</v>
      </c>
    </row>
    <row r="6" spans="1:13" ht="20.25" x14ac:dyDescent="0.25">
      <c r="A6" s="315"/>
      <c r="B6" s="310" t="s">
        <v>77</v>
      </c>
      <c r="C6" s="311">
        <v>19882</v>
      </c>
      <c r="D6" s="311">
        <v>10369</v>
      </c>
      <c r="E6" s="311">
        <v>8728</v>
      </c>
      <c r="F6" s="311">
        <v>8676</v>
      </c>
      <c r="G6" s="312">
        <v>0.43637461020018109</v>
      </c>
      <c r="H6" s="311">
        <v>52</v>
      </c>
      <c r="I6" s="311">
        <v>1473</v>
      </c>
      <c r="J6" s="313">
        <v>1525</v>
      </c>
      <c r="K6" s="311">
        <v>168</v>
      </c>
      <c r="L6" s="314">
        <v>3253</v>
      </c>
      <c r="M6" s="311">
        <v>4423</v>
      </c>
    </row>
    <row r="7" spans="1:13" ht="20.25" x14ac:dyDescent="0.25">
      <c r="A7" s="315"/>
      <c r="B7" s="310" t="s">
        <v>70</v>
      </c>
      <c r="C7" s="311">
        <v>16784</v>
      </c>
      <c r="D7" s="311">
        <v>6229</v>
      </c>
      <c r="E7" s="311">
        <v>5430</v>
      </c>
      <c r="F7" s="311">
        <v>5373</v>
      </c>
      <c r="G7" s="312">
        <v>0.32012631077216397</v>
      </c>
      <c r="H7" s="311">
        <v>57</v>
      </c>
      <c r="I7" s="311">
        <v>586</v>
      </c>
      <c r="J7" s="313">
        <v>643</v>
      </c>
      <c r="K7" s="311">
        <v>213</v>
      </c>
      <c r="L7" s="314">
        <v>1640</v>
      </c>
      <c r="M7" s="311">
        <v>4126</v>
      </c>
    </row>
    <row r="8" spans="1:13" ht="20.25" x14ac:dyDescent="0.25">
      <c r="A8" s="315"/>
      <c r="B8" s="310" t="s">
        <v>76</v>
      </c>
      <c r="C8" s="311">
        <v>15721</v>
      </c>
      <c r="D8" s="311">
        <v>5993</v>
      </c>
      <c r="E8" s="311">
        <v>4370</v>
      </c>
      <c r="F8" s="311">
        <v>4267</v>
      </c>
      <c r="G8" s="312">
        <v>0.27142039310476435</v>
      </c>
      <c r="H8" s="311">
        <v>103</v>
      </c>
      <c r="I8" s="311">
        <v>1413</v>
      </c>
      <c r="J8" s="313">
        <v>1516</v>
      </c>
      <c r="K8" s="311">
        <v>210</v>
      </c>
      <c r="L8" s="314">
        <v>1460</v>
      </c>
      <c r="M8" s="311">
        <v>2221</v>
      </c>
    </row>
    <row r="9" spans="1:13" ht="20.25" x14ac:dyDescent="0.25">
      <c r="A9" s="315"/>
      <c r="B9" s="310" t="s">
        <v>68</v>
      </c>
      <c r="C9" s="311">
        <v>15268</v>
      </c>
      <c r="D9" s="311">
        <v>8659</v>
      </c>
      <c r="E9" s="311">
        <v>7719</v>
      </c>
      <c r="F9" s="311">
        <v>7534</v>
      </c>
      <c r="G9" s="312">
        <v>0.49345035368090123</v>
      </c>
      <c r="H9" s="311">
        <v>185</v>
      </c>
      <c r="I9" s="311">
        <v>871</v>
      </c>
      <c r="J9" s="313">
        <v>1056</v>
      </c>
      <c r="K9" s="311">
        <v>69</v>
      </c>
      <c r="L9" s="314">
        <v>2814</v>
      </c>
      <c r="M9" s="311">
        <v>4857</v>
      </c>
    </row>
    <row r="10" spans="1:13" ht="36" x14ac:dyDescent="0.25">
      <c r="A10" s="315"/>
      <c r="B10" s="310" t="s">
        <v>71</v>
      </c>
      <c r="C10" s="311">
        <v>14152</v>
      </c>
      <c r="D10" s="311">
        <v>8302</v>
      </c>
      <c r="E10" s="311">
        <v>7037</v>
      </c>
      <c r="F10" s="311">
        <v>6739</v>
      </c>
      <c r="G10" s="312">
        <v>0.47618711136235159</v>
      </c>
      <c r="H10" s="311">
        <v>298</v>
      </c>
      <c r="I10" s="311">
        <v>1065</v>
      </c>
      <c r="J10" s="313">
        <v>1363</v>
      </c>
      <c r="K10" s="311">
        <v>200</v>
      </c>
      <c r="L10" s="314">
        <v>2734</v>
      </c>
      <c r="M10" s="311">
        <v>4764</v>
      </c>
    </row>
    <row r="11" spans="1:13" ht="20.25" x14ac:dyDescent="0.25">
      <c r="A11" s="315"/>
      <c r="B11" s="310" t="s">
        <v>72</v>
      </c>
      <c r="C11" s="311">
        <v>11426</v>
      </c>
      <c r="D11" s="311">
        <v>6882</v>
      </c>
      <c r="E11" s="311">
        <v>6035</v>
      </c>
      <c r="F11" s="311">
        <v>5908</v>
      </c>
      <c r="G11" s="312">
        <v>0.51706633992648343</v>
      </c>
      <c r="H11" s="311">
        <v>127</v>
      </c>
      <c r="I11" s="311">
        <v>780</v>
      </c>
      <c r="J11" s="313">
        <v>907</v>
      </c>
      <c r="K11" s="311">
        <v>67</v>
      </c>
      <c r="L11" s="314">
        <v>2034</v>
      </c>
      <c r="M11" s="311">
        <v>4373</v>
      </c>
    </row>
    <row r="12" spans="1:13" ht="36" x14ac:dyDescent="0.25">
      <c r="A12" s="315"/>
      <c r="B12" s="310" t="s">
        <v>73</v>
      </c>
      <c r="C12" s="311">
        <v>6364</v>
      </c>
      <c r="D12" s="311">
        <v>3648</v>
      </c>
      <c r="E12" s="311">
        <v>3411</v>
      </c>
      <c r="F12" s="311">
        <v>3398</v>
      </c>
      <c r="G12" s="312">
        <v>0.53394091766184792</v>
      </c>
      <c r="H12" s="311">
        <v>13</v>
      </c>
      <c r="I12" s="311">
        <v>224</v>
      </c>
      <c r="J12" s="313">
        <v>237</v>
      </c>
      <c r="K12" s="311">
        <v>13</v>
      </c>
      <c r="L12" s="314">
        <v>1250</v>
      </c>
      <c r="M12" s="311">
        <v>2429</v>
      </c>
    </row>
    <row r="13" spans="1:13" ht="36" x14ac:dyDescent="0.25">
      <c r="A13" s="315"/>
      <c r="B13" s="310" t="s">
        <v>69</v>
      </c>
      <c r="C13" s="311">
        <v>5049</v>
      </c>
      <c r="D13" s="311">
        <v>2864</v>
      </c>
      <c r="E13" s="311">
        <v>2414</v>
      </c>
      <c r="F13" s="311">
        <v>2389</v>
      </c>
      <c r="G13" s="312">
        <v>0.47316300257476729</v>
      </c>
      <c r="H13" s="311">
        <v>25</v>
      </c>
      <c r="I13" s="311">
        <v>357</v>
      </c>
      <c r="J13" s="313">
        <v>382</v>
      </c>
      <c r="K13" s="311">
        <v>93</v>
      </c>
      <c r="L13" s="314">
        <v>681</v>
      </c>
      <c r="M13" s="311">
        <v>850</v>
      </c>
    </row>
    <row r="14" spans="1:13" ht="36" x14ac:dyDescent="0.25">
      <c r="A14" s="316"/>
      <c r="B14" s="310" t="s">
        <v>74</v>
      </c>
      <c r="C14" s="311">
        <v>2776</v>
      </c>
      <c r="D14" s="311">
        <v>993</v>
      </c>
      <c r="E14" s="311">
        <v>828</v>
      </c>
      <c r="F14" s="311">
        <v>808</v>
      </c>
      <c r="G14" s="312">
        <v>0.29106628242074928</v>
      </c>
      <c r="H14" s="311">
        <v>20</v>
      </c>
      <c r="I14" s="311">
        <v>113</v>
      </c>
      <c r="J14" s="313">
        <v>133</v>
      </c>
      <c r="K14" s="311">
        <v>52</v>
      </c>
      <c r="L14" s="314">
        <v>337</v>
      </c>
      <c r="M14" s="311">
        <v>396</v>
      </c>
    </row>
    <row r="15" spans="1:13" ht="20.25" x14ac:dyDescent="0.25">
      <c r="A15" s="317" t="s">
        <v>375</v>
      </c>
      <c r="B15" s="318"/>
      <c r="C15" s="319">
        <v>369352</v>
      </c>
      <c r="D15" s="319">
        <v>236534</v>
      </c>
      <c r="E15" s="319">
        <v>205669</v>
      </c>
      <c r="F15" s="319">
        <v>201346</v>
      </c>
      <c r="G15" s="320">
        <v>0.54513309796616782</v>
      </c>
      <c r="H15" s="319">
        <v>4323</v>
      </c>
      <c r="I15" s="319">
        <v>25236</v>
      </c>
      <c r="J15" s="321">
        <v>29559</v>
      </c>
      <c r="K15" s="319">
        <v>5629</v>
      </c>
      <c r="L15" s="322">
        <v>70500</v>
      </c>
      <c r="M15" s="319">
        <v>120605</v>
      </c>
    </row>
    <row r="16" spans="1:13" ht="54" x14ac:dyDescent="0.25">
      <c r="A16" s="323" t="s">
        <v>376</v>
      </c>
      <c r="B16" s="310" t="s">
        <v>108</v>
      </c>
      <c r="C16" s="311">
        <v>45570</v>
      </c>
      <c r="D16" s="311">
        <v>14391</v>
      </c>
      <c r="E16" s="311">
        <v>10020</v>
      </c>
      <c r="F16" s="311">
        <v>9425</v>
      </c>
      <c r="G16" s="312">
        <v>0.20682466535001098</v>
      </c>
      <c r="H16" s="311">
        <v>595</v>
      </c>
      <c r="I16" s="311">
        <v>3767</v>
      </c>
      <c r="J16" s="313">
        <v>4362</v>
      </c>
      <c r="K16" s="311">
        <v>604</v>
      </c>
      <c r="L16" s="314">
        <v>4926</v>
      </c>
      <c r="M16" s="311">
        <v>3531</v>
      </c>
    </row>
    <row r="17" spans="1:13" ht="20.25" x14ac:dyDescent="0.25">
      <c r="A17" s="317" t="s">
        <v>377</v>
      </c>
      <c r="B17" s="318"/>
      <c r="C17" s="319">
        <v>45570</v>
      </c>
      <c r="D17" s="319">
        <v>14425</v>
      </c>
      <c r="E17" s="319">
        <v>10021</v>
      </c>
      <c r="F17" s="319">
        <v>9426</v>
      </c>
      <c r="G17" s="320">
        <v>0.20684660961158657</v>
      </c>
      <c r="H17" s="319">
        <v>595</v>
      </c>
      <c r="I17" s="319">
        <v>3799</v>
      </c>
      <c r="J17" s="321">
        <v>4394</v>
      </c>
      <c r="K17" s="319">
        <v>605</v>
      </c>
      <c r="L17" s="322">
        <v>4926</v>
      </c>
      <c r="M17" s="319">
        <v>3532</v>
      </c>
    </row>
    <row r="18" spans="1:13" ht="54" x14ac:dyDescent="0.25">
      <c r="A18" s="309" t="s">
        <v>378</v>
      </c>
      <c r="B18" s="310" t="s">
        <v>379</v>
      </c>
      <c r="C18" s="311">
        <v>1</v>
      </c>
      <c r="D18" s="311">
        <v>19</v>
      </c>
      <c r="E18" s="311">
        <v>1</v>
      </c>
      <c r="F18" s="311">
        <v>1</v>
      </c>
      <c r="G18" s="312">
        <v>1</v>
      </c>
      <c r="H18" s="311">
        <v>0</v>
      </c>
      <c r="I18" s="311">
        <v>18</v>
      </c>
      <c r="J18" s="313">
        <v>18</v>
      </c>
      <c r="K18" s="311">
        <v>0</v>
      </c>
      <c r="L18" s="314">
        <v>0</v>
      </c>
      <c r="M18" s="311">
        <v>0</v>
      </c>
    </row>
    <row r="19" spans="1:13" ht="36" x14ac:dyDescent="0.25">
      <c r="A19" s="315"/>
      <c r="B19" s="310" t="s">
        <v>380</v>
      </c>
      <c r="C19" s="311">
        <v>1</v>
      </c>
      <c r="D19" s="311">
        <v>1</v>
      </c>
      <c r="E19" s="311">
        <v>1</v>
      </c>
      <c r="F19" s="311">
        <v>1</v>
      </c>
      <c r="G19" s="312">
        <v>1</v>
      </c>
      <c r="H19" s="311">
        <v>0</v>
      </c>
      <c r="I19" s="311">
        <v>0</v>
      </c>
      <c r="J19" s="313">
        <v>0</v>
      </c>
      <c r="K19" s="311">
        <v>0</v>
      </c>
      <c r="L19" s="314">
        <v>0</v>
      </c>
      <c r="M19" s="311">
        <v>0</v>
      </c>
    </row>
    <row r="20" spans="1:13" ht="20.25" x14ac:dyDescent="0.25">
      <c r="A20" s="315"/>
      <c r="B20" s="310" t="s">
        <v>93</v>
      </c>
      <c r="C20" s="311">
        <v>258</v>
      </c>
      <c r="D20" s="311">
        <v>259</v>
      </c>
      <c r="E20" s="311">
        <v>84</v>
      </c>
      <c r="F20" s="311">
        <v>58</v>
      </c>
      <c r="G20" s="312">
        <v>0.22480620155038761</v>
      </c>
      <c r="H20" s="311">
        <v>26</v>
      </c>
      <c r="I20" s="311">
        <v>174</v>
      </c>
      <c r="J20" s="313">
        <v>200</v>
      </c>
      <c r="K20" s="311">
        <v>1</v>
      </c>
      <c r="L20" s="314">
        <v>10</v>
      </c>
      <c r="M20" s="311">
        <v>51</v>
      </c>
    </row>
    <row r="21" spans="1:13" ht="20.25" x14ac:dyDescent="0.25">
      <c r="A21" s="315"/>
      <c r="B21" s="310" t="s">
        <v>381</v>
      </c>
      <c r="C21" s="311">
        <v>2975</v>
      </c>
      <c r="D21" s="311">
        <v>405</v>
      </c>
      <c r="E21" s="311">
        <v>279</v>
      </c>
      <c r="F21" s="311">
        <v>279</v>
      </c>
      <c r="G21" s="312">
        <v>9.3781512605042014E-2</v>
      </c>
      <c r="H21" s="311">
        <v>0</v>
      </c>
      <c r="I21" s="311">
        <v>121</v>
      </c>
      <c r="J21" s="313">
        <v>121</v>
      </c>
      <c r="K21" s="311">
        <v>5</v>
      </c>
      <c r="L21" s="314">
        <v>76</v>
      </c>
      <c r="M21" s="311">
        <v>120</v>
      </c>
    </row>
    <row r="22" spans="1:13" ht="20.25" x14ac:dyDescent="0.25">
      <c r="A22" s="315"/>
      <c r="B22" s="310" t="s">
        <v>382</v>
      </c>
      <c r="C22" s="311">
        <v>2896</v>
      </c>
      <c r="D22" s="311">
        <v>633</v>
      </c>
      <c r="E22" s="311">
        <v>205</v>
      </c>
      <c r="F22" s="311">
        <v>162</v>
      </c>
      <c r="G22" s="312">
        <v>5.5939226519337019E-2</v>
      </c>
      <c r="H22" s="311">
        <v>43</v>
      </c>
      <c r="I22" s="311">
        <v>398</v>
      </c>
      <c r="J22" s="313">
        <v>441</v>
      </c>
      <c r="K22" s="311">
        <v>30</v>
      </c>
      <c r="L22" s="314">
        <v>44</v>
      </c>
      <c r="M22" s="311">
        <v>86</v>
      </c>
    </row>
    <row r="23" spans="1:13" ht="20.25" x14ac:dyDescent="0.25">
      <c r="A23" s="315"/>
      <c r="B23" s="310" t="s">
        <v>98</v>
      </c>
      <c r="C23" s="311">
        <v>27</v>
      </c>
      <c r="D23" s="311">
        <v>14</v>
      </c>
      <c r="E23" s="311">
        <v>1</v>
      </c>
      <c r="F23" s="311">
        <v>1</v>
      </c>
      <c r="G23" s="312">
        <v>3.7037037037037035E-2</v>
      </c>
      <c r="H23" s="311">
        <v>0</v>
      </c>
      <c r="I23" s="311">
        <v>13</v>
      </c>
      <c r="J23" s="313">
        <v>13</v>
      </c>
      <c r="K23" s="311">
        <v>0</v>
      </c>
      <c r="L23" s="314">
        <v>0</v>
      </c>
      <c r="M23" s="311">
        <v>1</v>
      </c>
    </row>
    <row r="24" spans="1:13" ht="20.25" x14ac:dyDescent="0.25">
      <c r="A24" s="315"/>
      <c r="B24" s="310" t="s">
        <v>187</v>
      </c>
      <c r="C24" s="311">
        <v>13193</v>
      </c>
      <c r="D24" s="311">
        <v>829</v>
      </c>
      <c r="E24" s="311">
        <v>453</v>
      </c>
      <c r="F24" s="311">
        <v>453</v>
      </c>
      <c r="G24" s="312">
        <v>3.4336390510119004E-2</v>
      </c>
      <c r="H24" s="311">
        <v>0</v>
      </c>
      <c r="I24" s="311">
        <v>354</v>
      </c>
      <c r="J24" s="313">
        <v>354</v>
      </c>
      <c r="K24" s="311">
        <v>22</v>
      </c>
      <c r="L24" s="314">
        <v>141</v>
      </c>
      <c r="M24" s="311">
        <v>327</v>
      </c>
    </row>
    <row r="25" spans="1:13" ht="20.25" x14ac:dyDescent="0.25">
      <c r="A25" s="315"/>
      <c r="B25" s="310" t="s">
        <v>383</v>
      </c>
      <c r="C25" s="311">
        <v>12785</v>
      </c>
      <c r="D25" s="311">
        <v>1024</v>
      </c>
      <c r="E25" s="311">
        <v>668</v>
      </c>
      <c r="F25" s="311">
        <v>423</v>
      </c>
      <c r="G25" s="312">
        <v>3.3085647242862733E-2</v>
      </c>
      <c r="H25" s="311">
        <v>245</v>
      </c>
      <c r="I25" s="311">
        <v>268</v>
      </c>
      <c r="J25" s="313">
        <v>513</v>
      </c>
      <c r="K25" s="311">
        <v>88</v>
      </c>
      <c r="L25" s="314">
        <v>123</v>
      </c>
      <c r="M25" s="311">
        <v>271</v>
      </c>
    </row>
    <row r="26" spans="1:13" ht="20.25" x14ac:dyDescent="0.25">
      <c r="A26" s="315"/>
      <c r="B26" s="310" t="s">
        <v>80</v>
      </c>
      <c r="C26" s="311">
        <v>6643</v>
      </c>
      <c r="D26" s="311">
        <v>1006</v>
      </c>
      <c r="E26" s="311">
        <v>39</v>
      </c>
      <c r="F26" s="311">
        <v>34</v>
      </c>
      <c r="G26" s="312">
        <v>5.1181695017311459E-3</v>
      </c>
      <c r="H26" s="311">
        <v>5</v>
      </c>
      <c r="I26" s="311">
        <v>936</v>
      </c>
      <c r="J26" s="313">
        <v>941</v>
      </c>
      <c r="K26" s="311">
        <v>31</v>
      </c>
      <c r="L26" s="314">
        <v>9</v>
      </c>
      <c r="M26" s="311">
        <v>0</v>
      </c>
    </row>
    <row r="27" spans="1:13" ht="36" x14ac:dyDescent="0.25">
      <c r="A27" s="315"/>
      <c r="B27" s="310" t="s">
        <v>95</v>
      </c>
      <c r="C27" s="311">
        <v>2231</v>
      </c>
      <c r="D27" s="311">
        <v>1453</v>
      </c>
      <c r="E27" s="311">
        <v>259</v>
      </c>
      <c r="F27" s="311">
        <v>9</v>
      </c>
      <c r="G27" s="312">
        <v>4.0340654415060512E-3</v>
      </c>
      <c r="H27" s="311">
        <v>250</v>
      </c>
      <c r="I27" s="311">
        <v>1190</v>
      </c>
      <c r="J27" s="313">
        <v>1440</v>
      </c>
      <c r="K27" s="311">
        <v>4</v>
      </c>
      <c r="L27" s="314">
        <v>0</v>
      </c>
      <c r="M27" s="311">
        <v>8</v>
      </c>
    </row>
    <row r="28" spans="1:13" ht="36" x14ac:dyDescent="0.25">
      <c r="A28" s="315"/>
      <c r="B28" s="310" t="s">
        <v>384</v>
      </c>
      <c r="C28" s="311">
        <v>567</v>
      </c>
      <c r="D28" s="311">
        <v>21</v>
      </c>
      <c r="E28" s="311">
        <v>2</v>
      </c>
      <c r="F28" s="311">
        <v>2</v>
      </c>
      <c r="G28" s="312">
        <v>3.5273368606701938E-3</v>
      </c>
      <c r="H28" s="311">
        <v>0</v>
      </c>
      <c r="I28" s="311">
        <v>9</v>
      </c>
      <c r="J28" s="313">
        <v>9</v>
      </c>
      <c r="K28" s="311">
        <v>10</v>
      </c>
      <c r="L28" s="314">
        <v>0</v>
      </c>
      <c r="M28" s="311">
        <v>2</v>
      </c>
    </row>
    <row r="29" spans="1:13" ht="20.25" x14ac:dyDescent="0.25">
      <c r="A29" s="315"/>
      <c r="B29" s="310" t="s">
        <v>82</v>
      </c>
      <c r="C29" s="311">
        <v>814</v>
      </c>
      <c r="D29" s="311">
        <v>7</v>
      </c>
      <c r="E29" s="311">
        <v>1</v>
      </c>
      <c r="F29" s="311">
        <v>1</v>
      </c>
      <c r="G29" s="312">
        <v>1.2285012285012285E-3</v>
      </c>
      <c r="H29" s="311">
        <v>0</v>
      </c>
      <c r="I29" s="311">
        <v>6</v>
      </c>
      <c r="J29" s="313">
        <v>6</v>
      </c>
      <c r="K29" s="311">
        <v>0</v>
      </c>
      <c r="L29" s="314">
        <v>0</v>
      </c>
      <c r="M29" s="311">
        <v>0</v>
      </c>
    </row>
    <row r="30" spans="1:13" ht="36" x14ac:dyDescent="0.25">
      <c r="A30" s="315"/>
      <c r="B30" s="310" t="s">
        <v>385</v>
      </c>
      <c r="C30" s="311">
        <v>3061</v>
      </c>
      <c r="D30" s="311">
        <v>486</v>
      </c>
      <c r="E30" s="311">
        <v>3</v>
      </c>
      <c r="F30" s="311">
        <v>2</v>
      </c>
      <c r="G30" s="312">
        <v>6.5338124795818358E-4</v>
      </c>
      <c r="H30" s="311">
        <v>1</v>
      </c>
      <c r="I30" s="311">
        <v>482</v>
      </c>
      <c r="J30" s="313">
        <v>483</v>
      </c>
      <c r="K30" s="311">
        <v>1</v>
      </c>
      <c r="L30" s="314">
        <v>0</v>
      </c>
      <c r="M30" s="311">
        <v>0</v>
      </c>
    </row>
    <row r="31" spans="1:13" ht="20.25" x14ac:dyDescent="0.25">
      <c r="A31" s="315"/>
      <c r="B31" s="310" t="s">
        <v>81</v>
      </c>
      <c r="C31" s="311">
        <v>2263</v>
      </c>
      <c r="D31" s="311">
        <v>218</v>
      </c>
      <c r="E31" s="311">
        <v>1</v>
      </c>
      <c r="F31" s="311">
        <v>1</v>
      </c>
      <c r="G31" s="312">
        <v>4.4189129474149361E-4</v>
      </c>
      <c r="H31" s="311">
        <v>0</v>
      </c>
      <c r="I31" s="311">
        <v>217</v>
      </c>
      <c r="J31" s="313">
        <v>217</v>
      </c>
      <c r="K31" s="311">
        <v>0</v>
      </c>
      <c r="L31" s="314">
        <v>1</v>
      </c>
      <c r="M31" s="311">
        <v>1</v>
      </c>
    </row>
    <row r="32" spans="1:13" ht="36" x14ac:dyDescent="0.25">
      <c r="A32" s="315"/>
      <c r="B32" s="310" t="s">
        <v>188</v>
      </c>
      <c r="C32" s="311">
        <v>1746</v>
      </c>
      <c r="D32" s="311">
        <v>26</v>
      </c>
      <c r="E32" s="311">
        <v>0</v>
      </c>
      <c r="F32" s="311">
        <v>0</v>
      </c>
      <c r="G32" s="312">
        <v>0</v>
      </c>
      <c r="H32" s="311">
        <v>0</v>
      </c>
      <c r="I32" s="311">
        <v>25</v>
      </c>
      <c r="J32" s="313">
        <v>25</v>
      </c>
      <c r="K32" s="311">
        <v>1</v>
      </c>
      <c r="L32" s="314">
        <v>0</v>
      </c>
      <c r="M32" s="311">
        <v>0</v>
      </c>
    </row>
    <row r="33" spans="1:13" ht="20.25" x14ac:dyDescent="0.25">
      <c r="A33" s="315"/>
      <c r="B33" s="310" t="s">
        <v>386</v>
      </c>
      <c r="C33" s="311">
        <v>343</v>
      </c>
      <c r="D33" s="311">
        <v>13</v>
      </c>
      <c r="E33" s="311">
        <v>0</v>
      </c>
      <c r="F33" s="311">
        <v>0</v>
      </c>
      <c r="G33" s="312">
        <v>0</v>
      </c>
      <c r="H33" s="311">
        <v>0</v>
      </c>
      <c r="I33" s="311">
        <v>13</v>
      </c>
      <c r="J33" s="313">
        <v>13</v>
      </c>
      <c r="K33" s="311">
        <v>0</v>
      </c>
      <c r="L33" s="314">
        <v>0</v>
      </c>
      <c r="M33" s="311">
        <v>0</v>
      </c>
    </row>
    <row r="34" spans="1:13" ht="20.25" x14ac:dyDescent="0.25">
      <c r="A34" s="315"/>
      <c r="B34" s="310" t="s">
        <v>387</v>
      </c>
      <c r="C34" s="311">
        <v>301</v>
      </c>
      <c r="D34" s="311">
        <v>27</v>
      </c>
      <c r="E34" s="311">
        <v>0</v>
      </c>
      <c r="F34" s="311">
        <v>0</v>
      </c>
      <c r="G34" s="312">
        <v>0</v>
      </c>
      <c r="H34" s="311">
        <v>0</v>
      </c>
      <c r="I34" s="311">
        <v>27</v>
      </c>
      <c r="J34" s="313">
        <v>27</v>
      </c>
      <c r="K34" s="311">
        <v>0</v>
      </c>
      <c r="L34" s="314">
        <v>0</v>
      </c>
      <c r="M34" s="311">
        <v>0</v>
      </c>
    </row>
    <row r="35" spans="1:13" ht="36" x14ac:dyDescent="0.25">
      <c r="A35" s="315"/>
      <c r="B35" s="310" t="s">
        <v>186</v>
      </c>
      <c r="C35" s="311">
        <v>148</v>
      </c>
      <c r="D35" s="311">
        <v>37</v>
      </c>
      <c r="E35" s="311">
        <v>1</v>
      </c>
      <c r="F35" s="311">
        <v>0</v>
      </c>
      <c r="G35" s="312">
        <v>0</v>
      </c>
      <c r="H35" s="311">
        <v>1</v>
      </c>
      <c r="I35" s="311">
        <v>36</v>
      </c>
      <c r="J35" s="313">
        <v>37</v>
      </c>
      <c r="K35" s="311">
        <v>0</v>
      </c>
      <c r="L35" s="314">
        <v>0</v>
      </c>
      <c r="M35" s="311">
        <v>0</v>
      </c>
    </row>
    <row r="36" spans="1:13" ht="20.25" x14ac:dyDescent="0.25">
      <c r="A36" s="315"/>
      <c r="B36" s="310" t="s">
        <v>97</v>
      </c>
      <c r="C36" s="311">
        <v>96</v>
      </c>
      <c r="D36" s="311">
        <v>24</v>
      </c>
      <c r="E36" s="311">
        <v>0</v>
      </c>
      <c r="F36" s="311">
        <v>0</v>
      </c>
      <c r="G36" s="312">
        <v>0</v>
      </c>
      <c r="H36" s="311">
        <v>0</v>
      </c>
      <c r="I36" s="311">
        <v>24</v>
      </c>
      <c r="J36" s="313">
        <v>24</v>
      </c>
      <c r="K36" s="311">
        <v>0</v>
      </c>
      <c r="L36" s="314">
        <v>0</v>
      </c>
      <c r="M36" s="311">
        <v>0</v>
      </c>
    </row>
    <row r="37" spans="1:13" ht="36" x14ac:dyDescent="0.25">
      <c r="A37" s="315"/>
      <c r="B37" s="310" t="s">
        <v>388</v>
      </c>
      <c r="C37" s="311">
        <v>50</v>
      </c>
      <c r="D37" s="311">
        <v>17</v>
      </c>
      <c r="E37" s="311">
        <v>0</v>
      </c>
      <c r="F37" s="311">
        <v>0</v>
      </c>
      <c r="G37" s="312">
        <v>0</v>
      </c>
      <c r="H37" s="311">
        <v>0</v>
      </c>
      <c r="I37" s="311">
        <v>17</v>
      </c>
      <c r="J37" s="313">
        <v>17</v>
      </c>
      <c r="K37" s="311">
        <v>0</v>
      </c>
      <c r="L37" s="314">
        <v>0</v>
      </c>
      <c r="M37" s="311">
        <v>0</v>
      </c>
    </row>
    <row r="38" spans="1:13" ht="36" x14ac:dyDescent="0.25">
      <c r="A38" s="315"/>
      <c r="B38" s="310" t="s">
        <v>389</v>
      </c>
      <c r="C38" s="311">
        <v>0</v>
      </c>
      <c r="D38" s="311">
        <v>22</v>
      </c>
      <c r="E38" s="311">
        <v>0</v>
      </c>
      <c r="F38" s="311">
        <v>0</v>
      </c>
      <c r="G38" s="312">
        <v>0</v>
      </c>
      <c r="H38" s="311">
        <v>0</v>
      </c>
      <c r="I38" s="311">
        <v>22</v>
      </c>
      <c r="J38" s="313">
        <v>22</v>
      </c>
      <c r="K38" s="311">
        <v>0</v>
      </c>
      <c r="L38" s="314">
        <v>0</v>
      </c>
      <c r="M38" s="311">
        <v>0</v>
      </c>
    </row>
    <row r="39" spans="1:13" ht="20.25" x14ac:dyDescent="0.25">
      <c r="A39" s="315"/>
      <c r="B39" s="310" t="s">
        <v>94</v>
      </c>
      <c r="C39" s="311">
        <v>0</v>
      </c>
      <c r="D39" s="311">
        <v>3</v>
      </c>
      <c r="E39" s="311">
        <v>0</v>
      </c>
      <c r="F39" s="311">
        <v>0</v>
      </c>
      <c r="G39" s="312">
        <v>0</v>
      </c>
      <c r="H39" s="311">
        <v>0</v>
      </c>
      <c r="I39" s="311">
        <v>3</v>
      </c>
      <c r="J39" s="313">
        <v>3</v>
      </c>
      <c r="K39" s="311">
        <v>0</v>
      </c>
      <c r="L39" s="314">
        <v>0</v>
      </c>
      <c r="M39" s="311">
        <v>0</v>
      </c>
    </row>
    <row r="40" spans="1:13" ht="36" x14ac:dyDescent="0.25">
      <c r="A40" s="315"/>
      <c r="B40" s="310" t="s">
        <v>390</v>
      </c>
      <c r="C40" s="311">
        <v>0</v>
      </c>
      <c r="D40" s="311">
        <v>1</v>
      </c>
      <c r="E40" s="311">
        <v>0</v>
      </c>
      <c r="F40" s="311">
        <v>0</v>
      </c>
      <c r="G40" s="312">
        <v>0</v>
      </c>
      <c r="H40" s="311">
        <v>0</v>
      </c>
      <c r="I40" s="311">
        <v>1</v>
      </c>
      <c r="J40" s="313">
        <v>1</v>
      </c>
      <c r="K40" s="311">
        <v>0</v>
      </c>
      <c r="L40" s="314">
        <v>0</v>
      </c>
      <c r="M40" s="311">
        <v>0</v>
      </c>
    </row>
    <row r="41" spans="1:13" ht="36" x14ac:dyDescent="0.25">
      <c r="A41" s="316"/>
      <c r="B41" s="310" t="s">
        <v>391</v>
      </c>
      <c r="C41" s="311">
        <v>0</v>
      </c>
      <c r="D41" s="311">
        <v>0</v>
      </c>
      <c r="E41" s="311">
        <v>0</v>
      </c>
      <c r="F41" s="311">
        <v>0</v>
      </c>
      <c r="G41" s="312">
        <v>0</v>
      </c>
      <c r="H41" s="311">
        <v>0</v>
      </c>
      <c r="I41" s="311">
        <v>0</v>
      </c>
      <c r="J41" s="313">
        <v>0</v>
      </c>
      <c r="K41" s="311">
        <v>0</v>
      </c>
      <c r="L41" s="314">
        <v>0</v>
      </c>
      <c r="M41" s="311">
        <v>0</v>
      </c>
    </row>
    <row r="42" spans="1:13" ht="20.25" x14ac:dyDescent="0.25">
      <c r="A42" s="317" t="s">
        <v>392</v>
      </c>
      <c r="B42" s="318"/>
      <c r="C42" s="319">
        <v>50399</v>
      </c>
      <c r="D42" s="319">
        <v>6545</v>
      </c>
      <c r="E42" s="319">
        <v>1998</v>
      </c>
      <c r="F42" s="319">
        <v>1427</v>
      </c>
      <c r="G42" s="320">
        <v>2.8314053850274808E-2</v>
      </c>
      <c r="H42" s="319">
        <v>571</v>
      </c>
      <c r="I42" s="319">
        <v>4354</v>
      </c>
      <c r="J42" s="321">
        <v>4925</v>
      </c>
      <c r="K42" s="319">
        <v>193</v>
      </c>
      <c r="L42" s="322">
        <v>404</v>
      </c>
      <c r="M42" s="319">
        <v>867</v>
      </c>
    </row>
    <row r="43" spans="1:13" ht="36" x14ac:dyDescent="0.25">
      <c r="A43" s="309" t="s">
        <v>393</v>
      </c>
      <c r="B43" s="310" t="s">
        <v>394</v>
      </c>
      <c r="C43" s="311">
        <v>1</v>
      </c>
      <c r="D43" s="311">
        <v>1</v>
      </c>
      <c r="E43" s="311">
        <v>1</v>
      </c>
      <c r="F43" s="311">
        <v>1</v>
      </c>
      <c r="G43" s="312">
        <v>1</v>
      </c>
      <c r="H43" s="311">
        <v>0</v>
      </c>
      <c r="I43" s="311">
        <v>0</v>
      </c>
      <c r="J43" s="313">
        <v>0</v>
      </c>
      <c r="K43" s="311">
        <v>0</v>
      </c>
      <c r="L43" s="314">
        <v>0</v>
      </c>
      <c r="M43" s="311">
        <v>1</v>
      </c>
    </row>
    <row r="44" spans="1:13" ht="36" x14ac:dyDescent="0.25">
      <c r="A44" s="315"/>
      <c r="B44" s="310" t="s">
        <v>395</v>
      </c>
      <c r="C44" s="311">
        <v>5738</v>
      </c>
      <c r="D44" s="311">
        <v>541</v>
      </c>
      <c r="E44" s="311">
        <v>152</v>
      </c>
      <c r="F44" s="311">
        <v>152</v>
      </c>
      <c r="G44" s="312">
        <v>2.6490066225165563E-2</v>
      </c>
      <c r="H44" s="311">
        <v>0</v>
      </c>
      <c r="I44" s="311">
        <v>365</v>
      </c>
      <c r="J44" s="313">
        <v>365</v>
      </c>
      <c r="K44" s="311">
        <v>24</v>
      </c>
      <c r="L44" s="314">
        <v>9</v>
      </c>
      <c r="M44" s="311">
        <v>115</v>
      </c>
    </row>
    <row r="45" spans="1:13" ht="54" x14ac:dyDescent="0.25">
      <c r="A45" s="315"/>
      <c r="B45" s="310" t="s">
        <v>396</v>
      </c>
      <c r="C45" s="311">
        <v>493</v>
      </c>
      <c r="D45" s="311">
        <v>268</v>
      </c>
      <c r="E45" s="311">
        <v>9</v>
      </c>
      <c r="F45" s="311">
        <v>8</v>
      </c>
      <c r="G45" s="312">
        <v>1.6227180527383367E-2</v>
      </c>
      <c r="H45" s="311">
        <v>1</v>
      </c>
      <c r="I45" s="311">
        <v>222</v>
      </c>
      <c r="J45" s="313">
        <v>223</v>
      </c>
      <c r="K45" s="311">
        <v>37</v>
      </c>
      <c r="L45" s="314">
        <v>0</v>
      </c>
      <c r="M45" s="311">
        <v>5</v>
      </c>
    </row>
    <row r="46" spans="1:13" ht="36" x14ac:dyDescent="0.25">
      <c r="A46" s="315"/>
      <c r="B46" s="310" t="s">
        <v>397</v>
      </c>
      <c r="C46" s="311">
        <v>254</v>
      </c>
      <c r="D46" s="311">
        <v>12</v>
      </c>
      <c r="E46" s="311">
        <v>0</v>
      </c>
      <c r="F46" s="311">
        <v>0</v>
      </c>
      <c r="G46" s="312">
        <v>0</v>
      </c>
      <c r="H46" s="311">
        <v>0</v>
      </c>
      <c r="I46" s="311">
        <v>12</v>
      </c>
      <c r="J46" s="313">
        <v>12</v>
      </c>
      <c r="K46" s="311">
        <v>0</v>
      </c>
      <c r="L46" s="314">
        <v>0</v>
      </c>
      <c r="M46" s="311">
        <v>0</v>
      </c>
    </row>
    <row r="47" spans="1:13" ht="36" x14ac:dyDescent="0.25">
      <c r="A47" s="315"/>
      <c r="B47" s="310" t="s">
        <v>398</v>
      </c>
      <c r="C47" s="311">
        <v>116</v>
      </c>
      <c r="D47" s="311">
        <v>7</v>
      </c>
      <c r="E47" s="311">
        <v>0</v>
      </c>
      <c r="F47" s="311">
        <v>0</v>
      </c>
      <c r="G47" s="312">
        <v>0</v>
      </c>
      <c r="H47" s="311">
        <v>0</v>
      </c>
      <c r="I47" s="311">
        <v>7</v>
      </c>
      <c r="J47" s="313">
        <v>7</v>
      </c>
      <c r="K47" s="311">
        <v>0</v>
      </c>
      <c r="L47" s="314">
        <v>0</v>
      </c>
      <c r="M47" s="311">
        <v>0</v>
      </c>
    </row>
    <row r="48" spans="1:13" ht="54" x14ac:dyDescent="0.25">
      <c r="A48" s="315"/>
      <c r="B48" s="310" t="s">
        <v>399</v>
      </c>
      <c r="C48" s="311">
        <v>300</v>
      </c>
      <c r="D48" s="311">
        <v>4</v>
      </c>
      <c r="E48" s="311">
        <v>0</v>
      </c>
      <c r="F48" s="311">
        <v>0</v>
      </c>
      <c r="G48" s="312">
        <v>0</v>
      </c>
      <c r="H48" s="311">
        <v>0</v>
      </c>
      <c r="I48" s="311">
        <v>4</v>
      </c>
      <c r="J48" s="313">
        <v>4</v>
      </c>
      <c r="K48" s="311">
        <v>0</v>
      </c>
      <c r="L48" s="314">
        <v>0</v>
      </c>
      <c r="M48" s="311">
        <v>0</v>
      </c>
    </row>
    <row r="49" spans="1:13" ht="54" x14ac:dyDescent="0.25">
      <c r="A49" s="315"/>
      <c r="B49" s="310" t="s">
        <v>400</v>
      </c>
      <c r="C49" s="311">
        <v>570</v>
      </c>
      <c r="D49" s="311">
        <v>4</v>
      </c>
      <c r="E49" s="311">
        <v>0</v>
      </c>
      <c r="F49" s="311">
        <v>0</v>
      </c>
      <c r="G49" s="312">
        <v>0</v>
      </c>
      <c r="H49" s="311">
        <v>0</v>
      </c>
      <c r="I49" s="311">
        <v>4</v>
      </c>
      <c r="J49" s="313">
        <v>4</v>
      </c>
      <c r="K49" s="311">
        <v>0</v>
      </c>
      <c r="L49" s="314">
        <v>0</v>
      </c>
      <c r="M49" s="311">
        <v>0</v>
      </c>
    </row>
    <row r="50" spans="1:13" ht="54" x14ac:dyDescent="0.25">
      <c r="A50" s="315"/>
      <c r="B50" s="310" t="s">
        <v>401</v>
      </c>
      <c r="C50" s="311">
        <v>49</v>
      </c>
      <c r="D50" s="311">
        <v>1</v>
      </c>
      <c r="E50" s="311">
        <v>0</v>
      </c>
      <c r="F50" s="311">
        <v>0</v>
      </c>
      <c r="G50" s="312">
        <v>0</v>
      </c>
      <c r="H50" s="311">
        <v>0</v>
      </c>
      <c r="I50" s="311">
        <v>1</v>
      </c>
      <c r="J50" s="313">
        <v>1</v>
      </c>
      <c r="K50" s="311">
        <v>0</v>
      </c>
      <c r="L50" s="314">
        <v>0</v>
      </c>
      <c r="M50" s="311">
        <v>0</v>
      </c>
    </row>
    <row r="51" spans="1:13" ht="54" x14ac:dyDescent="0.25">
      <c r="A51" s="315"/>
      <c r="B51" s="310" t="s">
        <v>402</v>
      </c>
      <c r="C51" s="311">
        <v>78</v>
      </c>
      <c r="D51" s="311">
        <v>0</v>
      </c>
      <c r="E51" s="311">
        <v>0</v>
      </c>
      <c r="F51" s="311">
        <v>0</v>
      </c>
      <c r="G51" s="312">
        <v>0</v>
      </c>
      <c r="H51" s="311">
        <v>0</v>
      </c>
      <c r="I51" s="311">
        <v>0</v>
      </c>
      <c r="J51" s="313">
        <v>0</v>
      </c>
      <c r="K51" s="311">
        <v>0</v>
      </c>
      <c r="L51" s="314">
        <v>0</v>
      </c>
      <c r="M51" s="311">
        <v>0</v>
      </c>
    </row>
    <row r="52" spans="1:13" ht="54" x14ac:dyDescent="0.25">
      <c r="A52" s="316"/>
      <c r="B52" s="310" t="s">
        <v>403</v>
      </c>
      <c r="C52" s="311">
        <v>0</v>
      </c>
      <c r="D52" s="311">
        <v>6</v>
      </c>
      <c r="E52" s="311">
        <v>0</v>
      </c>
      <c r="F52" s="311">
        <v>0</v>
      </c>
      <c r="G52" s="312">
        <v>0</v>
      </c>
      <c r="H52" s="311">
        <v>0</v>
      </c>
      <c r="I52" s="311">
        <v>6</v>
      </c>
      <c r="J52" s="313">
        <v>6</v>
      </c>
      <c r="K52" s="311">
        <v>0</v>
      </c>
      <c r="L52" s="314">
        <v>0</v>
      </c>
      <c r="M52" s="311">
        <v>0</v>
      </c>
    </row>
    <row r="53" spans="1:13" ht="20.25" x14ac:dyDescent="0.25">
      <c r="A53" s="317" t="s">
        <v>404</v>
      </c>
      <c r="B53" s="318"/>
      <c r="C53" s="319">
        <v>7599</v>
      </c>
      <c r="D53" s="319">
        <v>844</v>
      </c>
      <c r="E53" s="319">
        <v>162</v>
      </c>
      <c r="F53" s="319">
        <v>161</v>
      </c>
      <c r="G53" s="320">
        <v>2.1186998289248585E-2</v>
      </c>
      <c r="H53" s="319">
        <v>1</v>
      </c>
      <c r="I53" s="319">
        <v>621</v>
      </c>
      <c r="J53" s="321">
        <v>622</v>
      </c>
      <c r="K53" s="319">
        <v>61</v>
      </c>
      <c r="L53" s="322">
        <v>9</v>
      </c>
      <c r="M53" s="319">
        <v>121</v>
      </c>
    </row>
    <row r="54" spans="1:13" ht="54" x14ac:dyDescent="0.25">
      <c r="A54" s="309" t="s">
        <v>405</v>
      </c>
      <c r="B54" s="310" t="s">
        <v>406</v>
      </c>
      <c r="C54" s="311">
        <v>2488</v>
      </c>
      <c r="D54" s="311">
        <v>6</v>
      </c>
      <c r="E54" s="311">
        <v>0</v>
      </c>
      <c r="F54" s="311">
        <v>0</v>
      </c>
      <c r="G54" s="312">
        <v>0</v>
      </c>
      <c r="H54" s="311">
        <v>0</v>
      </c>
      <c r="I54" s="311">
        <v>6</v>
      </c>
      <c r="J54" s="313">
        <v>6</v>
      </c>
      <c r="K54" s="311">
        <v>0</v>
      </c>
      <c r="L54" s="314">
        <v>0</v>
      </c>
      <c r="M54" s="311">
        <v>0</v>
      </c>
    </row>
    <row r="55" spans="1:13" ht="54" x14ac:dyDescent="0.25">
      <c r="A55" s="315"/>
      <c r="B55" s="310" t="s">
        <v>112</v>
      </c>
      <c r="C55" s="311">
        <v>701</v>
      </c>
      <c r="D55" s="311">
        <v>0</v>
      </c>
      <c r="E55" s="311">
        <v>0</v>
      </c>
      <c r="F55" s="311">
        <v>0</v>
      </c>
      <c r="G55" s="312">
        <v>0</v>
      </c>
      <c r="H55" s="311">
        <v>0</v>
      </c>
      <c r="I55" s="311">
        <v>0</v>
      </c>
      <c r="J55" s="313">
        <v>0</v>
      </c>
      <c r="K55" s="311">
        <v>0</v>
      </c>
      <c r="L55" s="314">
        <v>0</v>
      </c>
      <c r="M55" s="311">
        <v>0</v>
      </c>
    </row>
    <row r="56" spans="1:13" ht="20.25" x14ac:dyDescent="0.25">
      <c r="A56" s="315"/>
      <c r="B56" s="310" t="s">
        <v>407</v>
      </c>
      <c r="C56" s="311">
        <v>0</v>
      </c>
      <c r="D56" s="311">
        <v>1</v>
      </c>
      <c r="E56" s="311">
        <v>1</v>
      </c>
      <c r="F56" s="311">
        <v>1</v>
      </c>
      <c r="G56" s="312">
        <v>0</v>
      </c>
      <c r="H56" s="311">
        <v>0</v>
      </c>
      <c r="I56" s="311">
        <v>0</v>
      </c>
      <c r="J56" s="313">
        <v>0</v>
      </c>
      <c r="K56" s="311">
        <v>0</v>
      </c>
      <c r="L56" s="314">
        <v>1</v>
      </c>
      <c r="M56" s="311">
        <v>1</v>
      </c>
    </row>
    <row r="57" spans="1:13" ht="54" x14ac:dyDescent="0.25">
      <c r="A57" s="316"/>
      <c r="B57" s="310" t="s">
        <v>408</v>
      </c>
      <c r="C57" s="311">
        <v>0</v>
      </c>
      <c r="D57" s="311">
        <v>0</v>
      </c>
      <c r="E57" s="311">
        <v>0</v>
      </c>
      <c r="F57" s="311">
        <v>0</v>
      </c>
      <c r="G57" s="312">
        <v>0</v>
      </c>
      <c r="H57" s="311">
        <v>0</v>
      </c>
      <c r="I57" s="311">
        <v>0</v>
      </c>
      <c r="J57" s="313">
        <v>0</v>
      </c>
      <c r="K57" s="311">
        <v>0</v>
      </c>
      <c r="L57" s="314">
        <v>0</v>
      </c>
      <c r="M57" s="311">
        <v>0</v>
      </c>
    </row>
    <row r="58" spans="1:13" ht="20.25" x14ac:dyDescent="0.25">
      <c r="A58" s="317" t="s">
        <v>409</v>
      </c>
      <c r="B58" s="318"/>
      <c r="C58" s="319">
        <v>3189</v>
      </c>
      <c r="D58" s="319">
        <v>7</v>
      </c>
      <c r="E58" s="319">
        <v>1</v>
      </c>
      <c r="F58" s="319">
        <v>1</v>
      </c>
      <c r="G58" s="320">
        <v>3.1357792411414236E-4</v>
      </c>
      <c r="H58" s="319">
        <v>0</v>
      </c>
      <c r="I58" s="319">
        <v>6</v>
      </c>
      <c r="J58" s="321">
        <v>6</v>
      </c>
      <c r="K58" s="319">
        <v>0</v>
      </c>
      <c r="L58" s="322">
        <v>1</v>
      </c>
      <c r="M58" s="319">
        <v>1</v>
      </c>
    </row>
    <row r="59" spans="1:13" ht="36" x14ac:dyDescent="0.25">
      <c r="A59" s="309" t="s">
        <v>410</v>
      </c>
      <c r="B59" s="310" t="s">
        <v>128</v>
      </c>
      <c r="C59" s="311">
        <v>92</v>
      </c>
      <c r="D59" s="311">
        <v>33</v>
      </c>
      <c r="E59" s="311">
        <v>0</v>
      </c>
      <c r="F59" s="311">
        <v>0</v>
      </c>
      <c r="G59" s="312">
        <v>0</v>
      </c>
      <c r="H59" s="311">
        <v>0</v>
      </c>
      <c r="I59" s="311">
        <v>33</v>
      </c>
      <c r="J59" s="313">
        <v>33</v>
      </c>
      <c r="K59" s="311">
        <v>0</v>
      </c>
      <c r="L59" s="314">
        <v>0</v>
      </c>
      <c r="M59" s="311">
        <v>0</v>
      </c>
    </row>
    <row r="60" spans="1:13" ht="36" x14ac:dyDescent="0.25">
      <c r="A60" s="316"/>
      <c r="B60" s="310" t="s">
        <v>411</v>
      </c>
      <c r="C60" s="311">
        <v>0</v>
      </c>
      <c r="D60" s="311">
        <v>1</v>
      </c>
      <c r="E60" s="311">
        <v>0</v>
      </c>
      <c r="F60" s="311">
        <v>0</v>
      </c>
      <c r="G60" s="312">
        <v>0</v>
      </c>
      <c r="H60" s="311">
        <v>0</v>
      </c>
      <c r="I60" s="311">
        <v>0</v>
      </c>
      <c r="J60" s="313">
        <v>0</v>
      </c>
      <c r="K60" s="311">
        <v>1</v>
      </c>
      <c r="L60" s="314">
        <v>0</v>
      </c>
      <c r="M60" s="311">
        <v>0</v>
      </c>
    </row>
    <row r="61" spans="1:13" ht="20.25" x14ac:dyDescent="0.25">
      <c r="A61" s="317" t="s">
        <v>412</v>
      </c>
      <c r="B61" s="318"/>
      <c r="C61" s="319">
        <v>92</v>
      </c>
      <c r="D61" s="319">
        <v>34</v>
      </c>
      <c r="E61" s="319">
        <v>0</v>
      </c>
      <c r="F61" s="319">
        <v>0</v>
      </c>
      <c r="G61" s="320">
        <v>0</v>
      </c>
      <c r="H61" s="319">
        <v>0</v>
      </c>
      <c r="I61" s="319">
        <v>33</v>
      </c>
      <c r="J61" s="321">
        <v>33</v>
      </c>
      <c r="K61" s="319">
        <v>1</v>
      </c>
      <c r="L61" s="322">
        <v>0</v>
      </c>
      <c r="M61" s="319">
        <v>0</v>
      </c>
    </row>
    <row r="62" spans="1:13" ht="54" x14ac:dyDescent="0.25">
      <c r="A62" s="309" t="s">
        <v>413</v>
      </c>
      <c r="B62" s="310" t="s">
        <v>414</v>
      </c>
      <c r="C62" s="311">
        <v>0</v>
      </c>
      <c r="D62" s="311">
        <v>25</v>
      </c>
      <c r="E62" s="311">
        <v>0</v>
      </c>
      <c r="F62" s="311">
        <v>0</v>
      </c>
      <c r="G62" s="312">
        <v>0</v>
      </c>
      <c r="H62" s="311">
        <v>0</v>
      </c>
      <c r="I62" s="311">
        <v>25</v>
      </c>
      <c r="J62" s="313">
        <v>25</v>
      </c>
      <c r="K62" s="311">
        <v>0</v>
      </c>
      <c r="L62" s="314">
        <v>0</v>
      </c>
      <c r="M62" s="311">
        <v>0</v>
      </c>
    </row>
    <row r="63" spans="1:13" ht="36" x14ac:dyDescent="0.25">
      <c r="A63" s="315"/>
      <c r="B63" s="310" t="s">
        <v>415</v>
      </c>
      <c r="C63" s="311">
        <v>0</v>
      </c>
      <c r="D63" s="311">
        <v>1</v>
      </c>
      <c r="E63" s="311">
        <v>0</v>
      </c>
      <c r="F63" s="311">
        <v>0</v>
      </c>
      <c r="G63" s="312">
        <v>0</v>
      </c>
      <c r="H63" s="311">
        <v>0</v>
      </c>
      <c r="I63" s="311">
        <v>1</v>
      </c>
      <c r="J63" s="313">
        <v>1</v>
      </c>
      <c r="K63" s="311">
        <v>0</v>
      </c>
      <c r="L63" s="314">
        <v>0</v>
      </c>
      <c r="M63" s="311">
        <v>0</v>
      </c>
    </row>
    <row r="64" spans="1:13" ht="36" x14ac:dyDescent="0.25">
      <c r="A64" s="316"/>
      <c r="B64" s="310" t="s">
        <v>416</v>
      </c>
      <c r="C64" s="311">
        <v>0</v>
      </c>
      <c r="D64" s="311">
        <v>0</v>
      </c>
      <c r="E64" s="311">
        <v>0</v>
      </c>
      <c r="F64" s="311">
        <v>0</v>
      </c>
      <c r="G64" s="312">
        <v>0</v>
      </c>
      <c r="H64" s="311">
        <v>0</v>
      </c>
      <c r="I64" s="311">
        <v>0</v>
      </c>
      <c r="J64" s="313">
        <v>0</v>
      </c>
      <c r="K64" s="311">
        <v>0</v>
      </c>
      <c r="L64" s="314">
        <v>0</v>
      </c>
      <c r="M64" s="311">
        <v>0</v>
      </c>
    </row>
    <row r="65" spans="1:13" ht="20.25" x14ac:dyDescent="0.25">
      <c r="A65" s="317" t="s">
        <v>417</v>
      </c>
      <c r="B65" s="318"/>
      <c r="C65" s="319">
        <v>0</v>
      </c>
      <c r="D65" s="319">
        <v>26</v>
      </c>
      <c r="E65" s="319">
        <v>0</v>
      </c>
      <c r="F65" s="319">
        <v>0</v>
      </c>
      <c r="G65" s="320">
        <v>0</v>
      </c>
      <c r="H65" s="319">
        <v>0</v>
      </c>
      <c r="I65" s="319">
        <v>26</v>
      </c>
      <c r="J65" s="321">
        <v>26</v>
      </c>
      <c r="K65" s="319">
        <v>0</v>
      </c>
      <c r="L65" s="322">
        <v>0</v>
      </c>
      <c r="M65" s="319">
        <v>0</v>
      </c>
    </row>
    <row r="66" spans="1:13" ht="36" x14ac:dyDescent="0.25">
      <c r="A66" s="309" t="s">
        <v>418</v>
      </c>
      <c r="B66" s="310" t="s">
        <v>419</v>
      </c>
      <c r="C66" s="311">
        <v>0</v>
      </c>
      <c r="D66" s="311">
        <v>220</v>
      </c>
      <c r="E66" s="311">
        <v>204</v>
      </c>
      <c r="F66" s="311">
        <v>204</v>
      </c>
      <c r="G66" s="312">
        <v>0</v>
      </c>
      <c r="H66" s="311">
        <v>0</v>
      </c>
      <c r="I66" s="311">
        <v>15</v>
      </c>
      <c r="J66" s="313">
        <v>15</v>
      </c>
      <c r="K66" s="311">
        <v>1</v>
      </c>
      <c r="L66" s="314">
        <v>51</v>
      </c>
      <c r="M66" s="311">
        <v>114</v>
      </c>
    </row>
    <row r="67" spans="1:13" ht="36" x14ac:dyDescent="0.25">
      <c r="A67" s="315"/>
      <c r="B67" s="310" t="s">
        <v>420</v>
      </c>
      <c r="C67" s="311">
        <v>0</v>
      </c>
      <c r="D67" s="311">
        <v>51</v>
      </c>
      <c r="E67" s="311">
        <v>38</v>
      </c>
      <c r="F67" s="311">
        <v>38</v>
      </c>
      <c r="G67" s="312">
        <v>0</v>
      </c>
      <c r="H67" s="311">
        <v>0</v>
      </c>
      <c r="I67" s="311">
        <v>13</v>
      </c>
      <c r="J67" s="313">
        <v>13</v>
      </c>
      <c r="K67" s="311">
        <v>0</v>
      </c>
      <c r="L67" s="314">
        <v>7</v>
      </c>
      <c r="M67" s="311">
        <v>31</v>
      </c>
    </row>
    <row r="68" spans="1:13" ht="36" x14ac:dyDescent="0.25">
      <c r="A68" s="315"/>
      <c r="B68" s="310" t="s">
        <v>421</v>
      </c>
      <c r="C68" s="311">
        <v>0</v>
      </c>
      <c r="D68" s="311">
        <v>2</v>
      </c>
      <c r="E68" s="311">
        <v>0</v>
      </c>
      <c r="F68" s="311">
        <v>0</v>
      </c>
      <c r="G68" s="312">
        <v>0</v>
      </c>
      <c r="H68" s="311">
        <v>0</v>
      </c>
      <c r="I68" s="311">
        <v>2</v>
      </c>
      <c r="J68" s="313">
        <v>2</v>
      </c>
      <c r="K68" s="311">
        <v>0</v>
      </c>
      <c r="L68" s="314">
        <v>0</v>
      </c>
      <c r="M68" s="311">
        <v>0</v>
      </c>
    </row>
    <row r="69" spans="1:13" ht="36" x14ac:dyDescent="0.25">
      <c r="A69" s="315"/>
      <c r="B69" s="310" t="s">
        <v>422</v>
      </c>
      <c r="C69" s="311">
        <v>0</v>
      </c>
      <c r="D69" s="311">
        <v>1</v>
      </c>
      <c r="E69" s="311">
        <v>0</v>
      </c>
      <c r="F69" s="311">
        <v>0</v>
      </c>
      <c r="G69" s="312">
        <v>0</v>
      </c>
      <c r="H69" s="311">
        <v>0</v>
      </c>
      <c r="I69" s="311">
        <v>1</v>
      </c>
      <c r="J69" s="313">
        <v>1</v>
      </c>
      <c r="K69" s="311">
        <v>0</v>
      </c>
      <c r="L69" s="314">
        <v>0</v>
      </c>
      <c r="M69" s="311">
        <v>0</v>
      </c>
    </row>
    <row r="70" spans="1:13" ht="36" x14ac:dyDescent="0.25">
      <c r="A70" s="315"/>
      <c r="B70" s="310" t="s">
        <v>423</v>
      </c>
      <c r="C70" s="311">
        <v>0</v>
      </c>
      <c r="D70" s="311">
        <v>1</v>
      </c>
      <c r="E70" s="311">
        <v>0</v>
      </c>
      <c r="F70" s="311">
        <v>0</v>
      </c>
      <c r="G70" s="312">
        <v>0</v>
      </c>
      <c r="H70" s="311">
        <v>0</v>
      </c>
      <c r="I70" s="311">
        <v>1</v>
      </c>
      <c r="J70" s="313">
        <v>1</v>
      </c>
      <c r="K70" s="311">
        <v>0</v>
      </c>
      <c r="L70" s="314">
        <v>0</v>
      </c>
      <c r="M70" s="311">
        <v>0</v>
      </c>
    </row>
    <row r="71" spans="1:13" ht="54" x14ac:dyDescent="0.25">
      <c r="A71" s="315"/>
      <c r="B71" s="310" t="s">
        <v>424</v>
      </c>
      <c r="C71" s="311">
        <v>0</v>
      </c>
      <c r="D71" s="311">
        <v>0</v>
      </c>
      <c r="E71" s="311">
        <v>0</v>
      </c>
      <c r="F71" s="311">
        <v>0</v>
      </c>
      <c r="G71" s="312">
        <v>0</v>
      </c>
      <c r="H71" s="311">
        <v>0</v>
      </c>
      <c r="I71" s="311">
        <v>0</v>
      </c>
      <c r="J71" s="313">
        <v>0</v>
      </c>
      <c r="K71" s="311">
        <v>0</v>
      </c>
      <c r="L71" s="314">
        <v>0</v>
      </c>
      <c r="M71" s="311">
        <v>0</v>
      </c>
    </row>
    <row r="72" spans="1:13" ht="54" x14ac:dyDescent="0.25">
      <c r="A72" s="316"/>
      <c r="B72" s="310" t="s">
        <v>425</v>
      </c>
      <c r="C72" s="311">
        <v>0</v>
      </c>
      <c r="D72" s="311">
        <v>0</v>
      </c>
      <c r="E72" s="311">
        <v>0</v>
      </c>
      <c r="F72" s="311">
        <v>0</v>
      </c>
      <c r="G72" s="312">
        <v>0</v>
      </c>
      <c r="H72" s="311">
        <v>0</v>
      </c>
      <c r="I72" s="311">
        <v>0</v>
      </c>
      <c r="J72" s="313">
        <v>0</v>
      </c>
      <c r="K72" s="311">
        <v>0</v>
      </c>
      <c r="L72" s="314">
        <v>0</v>
      </c>
      <c r="M72" s="311">
        <v>0</v>
      </c>
    </row>
    <row r="73" spans="1:13" ht="20.25" x14ac:dyDescent="0.25">
      <c r="A73" s="317" t="s">
        <v>426</v>
      </c>
      <c r="B73" s="318"/>
      <c r="C73" s="319">
        <v>0</v>
      </c>
      <c r="D73" s="319">
        <v>275</v>
      </c>
      <c r="E73" s="319">
        <v>242</v>
      </c>
      <c r="F73" s="319">
        <v>242</v>
      </c>
      <c r="G73" s="320">
        <v>0</v>
      </c>
      <c r="H73" s="319">
        <v>0</v>
      </c>
      <c r="I73" s="319">
        <v>32</v>
      </c>
      <c r="J73" s="321">
        <v>32</v>
      </c>
      <c r="K73" s="319">
        <v>1</v>
      </c>
      <c r="L73" s="322">
        <v>58</v>
      </c>
      <c r="M73" s="319">
        <v>145</v>
      </c>
    </row>
    <row r="74" spans="1:13" ht="36" x14ac:dyDescent="0.25">
      <c r="A74" s="311" t="s">
        <v>427</v>
      </c>
      <c r="B74" s="310" t="s">
        <v>428</v>
      </c>
      <c r="C74" s="311">
        <v>0</v>
      </c>
      <c r="D74" s="311">
        <v>0</v>
      </c>
      <c r="E74" s="311">
        <v>0</v>
      </c>
      <c r="F74" s="311">
        <v>0</v>
      </c>
      <c r="G74" s="312">
        <v>0</v>
      </c>
      <c r="H74" s="311">
        <v>0</v>
      </c>
      <c r="I74" s="311">
        <v>0</v>
      </c>
      <c r="J74" s="313">
        <v>0</v>
      </c>
      <c r="K74" s="311">
        <v>0</v>
      </c>
      <c r="L74" s="314">
        <v>0</v>
      </c>
      <c r="M74" s="311" t="e">
        <v>#N/A</v>
      </c>
    </row>
    <row r="75" spans="1:13" ht="20.25" x14ac:dyDescent="0.25">
      <c r="A75" s="317" t="s">
        <v>429</v>
      </c>
      <c r="B75" s="318"/>
      <c r="C75" s="319">
        <v>0</v>
      </c>
      <c r="D75" s="319">
        <v>0</v>
      </c>
      <c r="E75" s="319">
        <v>0</v>
      </c>
      <c r="F75" s="319">
        <v>0</v>
      </c>
      <c r="G75" s="320">
        <v>0</v>
      </c>
      <c r="H75" s="319">
        <v>0</v>
      </c>
      <c r="I75" s="319">
        <v>0</v>
      </c>
      <c r="J75" s="321">
        <v>0</v>
      </c>
      <c r="K75" s="319">
        <v>0</v>
      </c>
      <c r="L75" s="314">
        <v>0</v>
      </c>
      <c r="M75" s="311" t="e">
        <v>#N/A</v>
      </c>
    </row>
    <row r="76" spans="1:13" ht="20.25" x14ac:dyDescent="0.25">
      <c r="A76" s="324" t="s">
        <v>52</v>
      </c>
      <c r="B76" s="324"/>
      <c r="C76" s="325">
        <v>476201</v>
      </c>
      <c r="D76" s="325">
        <v>258690</v>
      </c>
      <c r="E76" s="325">
        <v>218093</v>
      </c>
      <c r="F76" s="325">
        <v>212603</v>
      </c>
      <c r="G76" s="326">
        <v>0.44645643331282381</v>
      </c>
      <c r="H76" s="325">
        <v>5490</v>
      </c>
      <c r="I76" s="327">
        <v>34107</v>
      </c>
      <c r="J76" s="328">
        <v>39597</v>
      </c>
      <c r="K76" s="327">
        <v>6490</v>
      </c>
      <c r="L76" s="329">
        <v>75898</v>
      </c>
      <c r="M76" s="325">
        <v>125271</v>
      </c>
    </row>
  </sheetData>
  <mergeCells count="18">
    <mergeCell ref="A62:A64"/>
    <mergeCell ref="A65:B65"/>
    <mergeCell ref="A66:A72"/>
    <mergeCell ref="A73:B73"/>
    <mergeCell ref="A75:B75"/>
    <mergeCell ref="A76:B76"/>
    <mergeCell ref="A43:A52"/>
    <mergeCell ref="A53:B53"/>
    <mergeCell ref="A54:A57"/>
    <mergeCell ref="A58:B58"/>
    <mergeCell ref="A59:A60"/>
    <mergeCell ref="A61:B61"/>
    <mergeCell ref="A1:M1"/>
    <mergeCell ref="A3:A14"/>
    <mergeCell ref="A15:B15"/>
    <mergeCell ref="A17:B17"/>
    <mergeCell ref="A18:A41"/>
    <mergeCell ref="A42:B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Annex 21</vt:lpstr>
      <vt:lpstr>Annex 22</vt:lpstr>
      <vt:lpstr>Annex 22A</vt:lpstr>
      <vt:lpstr>Annex 23</vt:lpstr>
      <vt:lpstr>Annex 23A</vt:lpstr>
      <vt:lpstr>Annex 24</vt:lpstr>
      <vt:lpstr>Annex 25</vt:lpstr>
      <vt:lpstr>Annex 25A</vt:lpstr>
      <vt:lpstr>Annex 26A</vt:lpstr>
      <vt:lpstr>Annex 26B</vt:lpstr>
      <vt:lpstr>Annex 26C</vt:lpstr>
      <vt:lpstr>Annex 27</vt:lpstr>
      <vt:lpstr>Annex 28</vt:lpstr>
      <vt:lpstr>Annex 29</vt:lpstr>
      <vt:lpstr>Annex 29A</vt:lpstr>
      <vt:lpstr>Annex 30</vt:lpstr>
      <vt:lpstr>Annex 31</vt:lpstr>
      <vt:lpstr>Annex 32</vt:lpstr>
      <vt:lpstr>Annex 32A</vt:lpstr>
      <vt:lpstr>Annex 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Shashank  Srivastava</dc:creator>
  <cp:lastModifiedBy>Shashank  Srivastava</cp:lastModifiedBy>
  <dcterms:created xsi:type="dcterms:W3CDTF">2015-06-05T18:17:20Z</dcterms:created>
  <dcterms:modified xsi:type="dcterms:W3CDTF">2026-03-09T06:53:43Z</dcterms:modified>
</cp:coreProperties>
</file>